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36" windowWidth="19200" windowHeight="70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'Лист1'!$A$3:$E$43</definedName>
  </definedNames>
  <calcPr fullCalcOnLoad="1"/>
</workbook>
</file>

<file path=xl/sharedStrings.xml><?xml version="1.0" encoding="utf-8"?>
<sst xmlns="http://schemas.openxmlformats.org/spreadsheetml/2006/main" count="735" uniqueCount="689">
  <si>
    <t>№ п\п</t>
  </si>
  <si>
    <t>Назва підрозділу</t>
  </si>
  <si>
    <t>Вид підрозділу</t>
  </si>
  <si>
    <t>Адреса</t>
  </si>
  <si>
    <t>Головний офіс ПАТ "МЕГАБАНК"</t>
  </si>
  <si>
    <t>Відділення № 11 ПАТ «МЕГАБАНК»</t>
  </si>
  <si>
    <t>ППП</t>
  </si>
  <si>
    <t>Відділення № 13 ПАТ «МЕГАБАНК»</t>
  </si>
  <si>
    <t>м. Харків, вул. Ньютона,111</t>
  </si>
  <si>
    <t>Відділення № 17 ПАТ «МЕГАБАНК»</t>
  </si>
  <si>
    <t>Відділення № 19 ПАТ «МЕГАБАНК»</t>
  </si>
  <si>
    <t>Відділення № 20 ПАТ «МЕГАБАНК»</t>
  </si>
  <si>
    <t>Відділення № 21 ПАТ «МЕГАБАНК»</t>
  </si>
  <si>
    <t>м. Харків, вул. С.Грицевця, 29</t>
  </si>
  <si>
    <t>Відділення № 23 ПАТ «МЕГАБАНК»</t>
  </si>
  <si>
    <t>м. Харків, Полтавський шлях,152</t>
  </si>
  <si>
    <t>Відділення № 24 ПАТ «МЕГАБАНК»</t>
  </si>
  <si>
    <t>м. Харків, вул. Ак.Проскури, 13</t>
  </si>
  <si>
    <t>Відділення № 30 ПАТ «МЕГАБАНК»</t>
  </si>
  <si>
    <t>м. Харків, вул. Маршала Рибалко, 25</t>
  </si>
  <si>
    <t>Відділення № 32 ПАТ «МЕГАБАНК»</t>
  </si>
  <si>
    <t>Відділення № 34 ПАТ «МЕГАБАНК»</t>
  </si>
  <si>
    <t>Відділення № 36 ПАТ «МЕГАБАНК»</t>
  </si>
  <si>
    <t>Відділення № 37 ПАТ «МЕГАБАНК»</t>
  </si>
  <si>
    <t>м. Харків, Салтівське шосе, 242-Г</t>
  </si>
  <si>
    <t>Відділення № 42 ПАТ «МЕГАБАНК»</t>
  </si>
  <si>
    <t>м. Харків, пр-т Слави, 5</t>
  </si>
  <si>
    <t>Відділення № 43 ПАТ «МЕГАБАНК»</t>
  </si>
  <si>
    <t>м. Харків, пр-т Гагаріна, 176, кор.10</t>
  </si>
  <si>
    <t>Відділення № 51 ПАТ «МЕГАБАНК»</t>
  </si>
  <si>
    <t>Відділення № 53 ПАТ «МЕГАБАНК»</t>
  </si>
  <si>
    <t>м. Харків, вул.Гв. Широнінців, 50</t>
  </si>
  <si>
    <t>Відділення № 54 ПАТ «МЕГАБАНК»</t>
  </si>
  <si>
    <t>м. Харків, вул. Дерев’янко, 7</t>
  </si>
  <si>
    <t>Відділення № 55 ПАТ «МЕГАБАНК»</t>
  </si>
  <si>
    <t>м. Харків, вул. Бакуліна, 1</t>
  </si>
  <si>
    <t>Відділення № 70 ПАТ «МЕГАБАНК»</t>
  </si>
  <si>
    <t>Відділення № 71 ПАТ «МЕГАБАНК»</t>
  </si>
  <si>
    <t>61204,м. Харків, пр-т Перемоги, 64-А</t>
  </si>
  <si>
    <t>Відділення № 74 ПАТ «МЕГАБАНК»</t>
  </si>
  <si>
    <t>61037,м.Харків, вул.Плеханівська, буд.126/2</t>
  </si>
  <si>
    <t>Відділення № 87 ПАТ «МЕГАБАНК»</t>
  </si>
  <si>
    <t>Відділення № 88 ПАТ «МЕГАБАНК»</t>
  </si>
  <si>
    <t>61050,м. Харків, пл.Фейербаха,б.8</t>
  </si>
  <si>
    <t>Відділення № 106 ПАТ «МЕГАБАНК»</t>
  </si>
  <si>
    <t>61022, Україна, м. Харків, проїзд Рогатинський, 3, літ С-2</t>
  </si>
  <si>
    <t>Відділення № 107 ПАТ «МЕГАБАНК»</t>
  </si>
  <si>
    <t>Відділення № 109 ПАТ «МЕГАБАНК»</t>
  </si>
  <si>
    <t>61003,м.Харків, вул.Університетська, б.37/39</t>
  </si>
  <si>
    <t>Відділення № 113 ПАТ «МЕГАБАНК»</t>
  </si>
  <si>
    <t>Відділення № 133 ПАТ «МЕГАБАНК»</t>
  </si>
  <si>
    <t>61001, м. Харків, пр.Гагаріна, 39А</t>
  </si>
  <si>
    <t>Київська філія ПАТ «МЕГАБАНК»</t>
  </si>
  <si>
    <t>Відділення "Полтавське №3" ПАТ "МЕГАБАНК"</t>
  </si>
  <si>
    <t>62495, Харківська область, Харківський район, с.Васищеве, вул.Промислова, 1</t>
  </si>
  <si>
    <t>61052, м. Харків, вул. Кацарська, 2/4</t>
  </si>
  <si>
    <t>Відділення № 146 ПАТ «МЕГАБАНК»</t>
  </si>
  <si>
    <t>Відділення № 148 ПАТ «МЕГАБАНК»</t>
  </si>
  <si>
    <t>61070, м.Харків, вул. Шевченка, 334</t>
  </si>
  <si>
    <t>61013, Україна, м. Харків, вул. Шевченко, 142 - А, літ – Ж-4</t>
  </si>
  <si>
    <t>61070,м. Харків, вул. Шевченко, 332</t>
  </si>
  <si>
    <t>61052, Україна, м. Харків, вул. Полтавський шлях, 11</t>
  </si>
  <si>
    <t>Відділення № 141 ПАТ "МЕГАБАНК"</t>
  </si>
  <si>
    <t>Відділення № 142 ПАТ "МЕГАБАНК"</t>
  </si>
  <si>
    <t>Відділення № 136 ПАТ «МЕГАБАНК»</t>
  </si>
  <si>
    <t>Відділення № 138 ПАТ «МЕГАБАНК»</t>
  </si>
  <si>
    <t>Відділення № 139 ПАТ «МЕГАБАНК»</t>
  </si>
  <si>
    <t>Відділення № 143 ПАТ "МЕГАБАНК"</t>
  </si>
  <si>
    <t>61001, Україна,  м. Харків, вул. Плеханівська, 42</t>
  </si>
  <si>
    <t>Відділення № 137 ПАТ «МЕГАБАНК»</t>
  </si>
  <si>
    <t>61002, Україна, м. Харків, вул. Чернишевська, 55</t>
  </si>
  <si>
    <r>
      <t>Відділення № 39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ПАТ «МЕГАБАНК»</t>
    </r>
  </si>
  <si>
    <t>м. Харків, вул. Латишева, 4</t>
  </si>
  <si>
    <t>Відділення № 150 ПАТ «МЕГАБАНК»</t>
  </si>
  <si>
    <t>Відділення № 145 ПАТ "МЕГАБАНК"</t>
  </si>
  <si>
    <t>м. Харків, просп. Архітектора Альошина,27</t>
  </si>
  <si>
    <t xml:space="preserve">61052, Україна,  м. Харків, вул. Благовіщенська, 34 </t>
  </si>
  <si>
    <t>61007, Україна, м. Харків, просп. Архітектора Альошина, 11</t>
  </si>
  <si>
    <t>61166, Україна, м. Харків, просп. Науки, 17-А</t>
  </si>
  <si>
    <t>61183, м. Харків, вул. Гвардійців Широнінців, 101/99</t>
  </si>
  <si>
    <t xml:space="preserve">61022, м. Харків, вул. Клочківська, 95
</t>
  </si>
  <si>
    <t>61171, м. Харків, вул. Амосова, б.13</t>
  </si>
  <si>
    <t>61100, м. Харків, просп. Петра Григоренка, б.31</t>
  </si>
  <si>
    <t>61121, м. Харків, вул. Владислава Зубенка, б.29 д</t>
  </si>
  <si>
    <t>61010, м. Харків, Гімназійна наб., 26</t>
  </si>
  <si>
    <t>61082, м. Харків, просп. Петра Григоренка, 17, літ. «А-4»</t>
  </si>
  <si>
    <t>Відділення № 153 ПАТ «МЕГАБАНК»</t>
  </si>
  <si>
    <t>61121, м. Харків, пр.Тракторобудівників, 144.</t>
  </si>
  <si>
    <t>61070, м. Харків, вул. Ковпака Сидора, буд.22</t>
  </si>
  <si>
    <t>№</t>
  </si>
  <si>
    <t>Найменування відділення</t>
  </si>
  <si>
    <t>Старий код</t>
  </si>
  <si>
    <t>Внутрішньобанківський реєстраційний код</t>
  </si>
  <si>
    <t>п/п</t>
  </si>
  <si>
    <t>NKB  KOB   KK  TP  KOF   NF  KOP     NP</t>
  </si>
  <si>
    <t xml:space="preserve">NKB  </t>
  </si>
  <si>
    <t>KOB</t>
  </si>
  <si>
    <t>KK</t>
  </si>
  <si>
    <t>TP</t>
  </si>
  <si>
    <t>KOF</t>
  </si>
  <si>
    <t>NF</t>
  </si>
  <si>
    <t>KOP</t>
  </si>
  <si>
    <t>NP</t>
  </si>
  <si>
    <t>Bnjuj</t>
  </si>
  <si>
    <t>Відділення № 8</t>
  </si>
  <si>
    <t>126        20   804    2      20    793    20    0009</t>
  </si>
  <si>
    <t>Відділення № 9</t>
  </si>
  <si>
    <t>126        20   804    2      20    793    20    0010</t>
  </si>
  <si>
    <t>Відділення №10</t>
  </si>
  <si>
    <t>126        20   804    2      20    793    20    0011</t>
  </si>
  <si>
    <t xml:space="preserve">Відділення №11 </t>
  </si>
  <si>
    <t>126        20   804    2      20    793    20    0012</t>
  </si>
  <si>
    <t xml:space="preserve">Відділення №12 </t>
  </si>
  <si>
    <t>126        20   804    2      20    793    20    0013</t>
  </si>
  <si>
    <t xml:space="preserve">Відділення №13 </t>
  </si>
  <si>
    <t>126        20   804    2      20    793    20    0014</t>
  </si>
  <si>
    <t>Відділення №14</t>
  </si>
  <si>
    <t>126        20   804    2      20    793    20    0015</t>
  </si>
  <si>
    <t>Відділення №16</t>
  </si>
  <si>
    <t>126        20   804    2      20    793    20    0017</t>
  </si>
  <si>
    <t>Відділення №17</t>
  </si>
  <si>
    <t>126        20   804    2      20    793    20    0018</t>
  </si>
  <si>
    <t>Відділення №18</t>
  </si>
  <si>
    <t>126        20   804    2      20    793    20    0019</t>
  </si>
  <si>
    <t>Відділення №19</t>
  </si>
  <si>
    <t>126        20   804    2      20    793    20    0020</t>
  </si>
  <si>
    <t>Відділення №20</t>
  </si>
  <si>
    <t>126        20   804    2      20    793    20    0021</t>
  </si>
  <si>
    <t>Відділення №21</t>
  </si>
  <si>
    <t>126        20   804    2      20    793    20    0022</t>
  </si>
  <si>
    <t>Відділення №22</t>
  </si>
  <si>
    <t>126        20   804    2      20    793    20    0023</t>
  </si>
  <si>
    <t>Відділення №23</t>
  </si>
  <si>
    <t>126        20   804    2      20    793    20    0024</t>
  </si>
  <si>
    <t>Відділення №24</t>
  </si>
  <si>
    <t>126        20   804    2      20    793    20    0025</t>
  </si>
  <si>
    <t>Відділення №25</t>
  </si>
  <si>
    <t>126        20   804    2      20    793    20    0026</t>
  </si>
  <si>
    <t>Відділення №27</t>
  </si>
  <si>
    <t>126        20   804    2      20    793    20    0028</t>
  </si>
  <si>
    <t>Відділення №28</t>
  </si>
  <si>
    <t>126        20   804    2      20    793    20    0029</t>
  </si>
  <si>
    <t>Відділення №29</t>
  </si>
  <si>
    <t>126        20   804    2      20    793    20    0030</t>
  </si>
  <si>
    <t>Відділення №30</t>
  </si>
  <si>
    <t>126        20   804    2      20    793    20    0031</t>
  </si>
  <si>
    <t>Відділення №31</t>
  </si>
  <si>
    <t>126        20   804    2      20    793    20    0032</t>
  </si>
  <si>
    <t>Відділення №32</t>
  </si>
  <si>
    <t>126        20   804    2      20    793    20    0033</t>
  </si>
  <si>
    <t>Відділення №33</t>
  </si>
  <si>
    <t>126        20   804    2      20    793    20    0034</t>
  </si>
  <si>
    <t>Відділення №34</t>
  </si>
  <si>
    <t>126        20   804    2      20    793    20    0035</t>
  </si>
  <si>
    <t>Відділення №35</t>
  </si>
  <si>
    <t>126        20   804    2      20    793    20    0036</t>
  </si>
  <si>
    <t>Відділення №36</t>
  </si>
  <si>
    <t>126        20   804    2      20    793    20    0037</t>
  </si>
  <si>
    <t>Відділення №37</t>
  </si>
  <si>
    <t>126        20   804    2      20    793    20    0038</t>
  </si>
  <si>
    <t>Відділення №38</t>
  </si>
  <si>
    <t>126        20   804    2      20    793    20    0039</t>
  </si>
  <si>
    <t>Відділення №39</t>
  </si>
  <si>
    <t>126        20   804    2      20    793    20    0040</t>
  </si>
  <si>
    <t>Відділення №40</t>
  </si>
  <si>
    <t>126        20   804    2      20    793    20    0041</t>
  </si>
  <si>
    <t>Відділення №41</t>
  </si>
  <si>
    <t>126        20   804    2      20    793    20    0042</t>
  </si>
  <si>
    <t>Відділення №42</t>
  </si>
  <si>
    <t>126        20   804    2      20    793    20    0043</t>
  </si>
  <si>
    <t>Відділення №43</t>
  </si>
  <si>
    <t>126        20   804    2      20    793    20    0044</t>
  </si>
  <si>
    <t>Відділення №44</t>
  </si>
  <si>
    <t>126        20   804    2      20    793    20    0045</t>
  </si>
  <si>
    <t>Відділення №45</t>
  </si>
  <si>
    <t>126        20   804    2      20    793    20    0046</t>
  </si>
  <si>
    <t xml:space="preserve">Відділення «Шебелинське» </t>
  </si>
  <si>
    <t>126        20   804    2      20    793    20    0047</t>
  </si>
  <si>
    <t xml:space="preserve">Відділення «Зміївське» </t>
  </si>
  <si>
    <t>126        20   804    2      20    793    20    0048</t>
  </si>
  <si>
    <t>Відділення №48</t>
  </si>
  <si>
    <t>126        20   804    2      20    793    20    0050</t>
  </si>
  <si>
    <t>Відділення №49</t>
  </si>
  <si>
    <t>126        20   804    2      20    793    20    0051</t>
  </si>
  <si>
    <t>Відділення №50</t>
  </si>
  <si>
    <t>126        20   804    2      20    793    20    0052</t>
  </si>
  <si>
    <t>Відділення №51</t>
  </si>
  <si>
    <t>126        20   804    2      20    793    20    0053</t>
  </si>
  <si>
    <t>Відділення №52</t>
  </si>
  <si>
    <t>126        20   804    2      20    793    20    0054</t>
  </si>
  <si>
    <t>Відділення №53</t>
  </si>
  <si>
    <t>126        20   804    2      20    793    20    0055</t>
  </si>
  <si>
    <t>Відділення №54</t>
  </si>
  <si>
    <t>126        20   804    2      20    793    20    0056</t>
  </si>
  <si>
    <t>Відділення №55</t>
  </si>
  <si>
    <t>126        20   804    2      20    793    20    0057</t>
  </si>
  <si>
    <t>Відділення №56</t>
  </si>
  <si>
    <t>126        20   804    2      20    793    20    0058</t>
  </si>
  <si>
    <t>Відділення “Красноградське”</t>
  </si>
  <si>
    <t>126        20   804    2      20   793     20    0060</t>
  </si>
  <si>
    <t>Відділення “Лозівське”</t>
  </si>
  <si>
    <t>126        20   804    2      20   793     20    0061</t>
  </si>
  <si>
    <t>Відділення №58</t>
  </si>
  <si>
    <t>126        20   804    2      20   793     20    0062</t>
  </si>
  <si>
    <t>Відділення №59</t>
  </si>
  <si>
    <t>126        20   804     2      20  793     20    0063</t>
  </si>
  <si>
    <t>Відділення №60</t>
  </si>
  <si>
    <t>126        20   804     2      20  793     20    0064</t>
  </si>
  <si>
    <t>Відділення №61</t>
  </si>
  <si>
    <t>126        20   804     2      20  793     20    0065</t>
  </si>
  <si>
    <t>Відділення №62</t>
  </si>
  <si>
    <t>126        20   804     2      20  793     20    0066</t>
  </si>
  <si>
    <t>Відділення №63</t>
  </si>
  <si>
    <t>126        20   804     2      20  793     20    0067</t>
  </si>
  <si>
    <t>Відділення “Комсомольське”</t>
  </si>
  <si>
    <t>126        20   804     2      20  793     20    0068</t>
  </si>
  <si>
    <t>Відділення №64</t>
  </si>
  <si>
    <t>126        20   804     2      20  793     20    0069</t>
  </si>
  <si>
    <t>Відділення №65</t>
  </si>
  <si>
    <t>126        20   804     2      20  793     20    0070</t>
  </si>
  <si>
    <t>Відділення “Лозівське №2”</t>
  </si>
  <si>
    <t>126        20   804     2      20  793     20    0071</t>
  </si>
  <si>
    <t>Відділення “Ізюмське”</t>
  </si>
  <si>
    <t>126        20   804     2      20  793     20    0072</t>
  </si>
  <si>
    <t>Відділення “Куп’янське”</t>
  </si>
  <si>
    <t>126        20   804     2      20  793     20    0073</t>
  </si>
  <si>
    <t>Відділення №66</t>
  </si>
  <si>
    <t>126        20   804     2      20  793     20    0074</t>
  </si>
  <si>
    <t>Відділення №69</t>
  </si>
  <si>
    <t>126        20   804     2      20  793     20    0075</t>
  </si>
  <si>
    <t xml:space="preserve">Відділення “Стрийське” передано на баланс Львов.фил </t>
  </si>
  <si>
    <t>126        20   804     2      20  793     13    0076</t>
  </si>
  <si>
    <t>Відділення № 68</t>
  </si>
  <si>
    <t>126        20   804     2      20  793     20    0077</t>
  </si>
  <si>
    <t>Відділення “Дергачівське”</t>
  </si>
  <si>
    <t>126        20   804     2      20  793     20    0078</t>
  </si>
  <si>
    <t>Відділення “Балаклійське”</t>
  </si>
  <si>
    <t>126        20   804     2      20  793     20    0079</t>
  </si>
  <si>
    <t>Відділення № 67</t>
  </si>
  <si>
    <t>126        20   804     2      20  793     20    0080</t>
  </si>
  <si>
    <t>Відділення № 70</t>
  </si>
  <si>
    <t>126        20   804     2      20  793     20    0081</t>
  </si>
  <si>
    <t>Відділення № 71</t>
  </si>
  <si>
    <t>126        20   804     2      20  793     20    0082</t>
  </si>
  <si>
    <t>Відділення № 72</t>
  </si>
  <si>
    <t>126        20   804     2      20  793     20    0083</t>
  </si>
  <si>
    <t>Відділення № 74</t>
  </si>
  <si>
    <t>126        20   804     2      20  793     20    0084</t>
  </si>
  <si>
    <t>Відділення № 75</t>
  </si>
  <si>
    <t>126        20   804     2      20  793     20    0085</t>
  </si>
  <si>
    <t>Відділення № 76</t>
  </si>
  <si>
    <t>126        20   804     2      20  793     20    0086</t>
  </si>
  <si>
    <t>Відділення № 77</t>
  </si>
  <si>
    <t>126        20   804     2      20  793     20    0087</t>
  </si>
  <si>
    <t>Відділення № 78</t>
  </si>
  <si>
    <t>126        20   804     2      20  793     20    0088</t>
  </si>
  <si>
    <t>Відділення № 79</t>
  </si>
  <si>
    <t>126        20   804     2      20  793     20    0089</t>
  </si>
  <si>
    <t>Відділення “Первомайське”</t>
  </si>
  <si>
    <t>126        20   804     2      20  793     20    0090</t>
  </si>
  <si>
    <t>Відділення “Валківське”</t>
  </si>
  <si>
    <t>126        20   804     2      20  793     20    0091</t>
  </si>
  <si>
    <t>Відділення № 73</t>
  </si>
  <si>
    <t>126        20   804     2      20  793     20    0092</t>
  </si>
  <si>
    <t>Відділення “Краснокутське”</t>
  </si>
  <si>
    <t>126        20   804     2      20  793     20    0093</t>
  </si>
  <si>
    <t>Відділення № 81</t>
  </si>
  <si>
    <t>126        20   804     2      20  793     20    0094</t>
  </si>
  <si>
    <t>Відділення № 57</t>
  </si>
  <si>
    <t>126        20   804     2      20  793     20    0095</t>
  </si>
  <si>
    <t>Відділення “Чугуївське”</t>
  </si>
  <si>
    <t>126        20   804     2      20  793     20    0096</t>
  </si>
  <si>
    <t>Відділення “Вовчанське”</t>
  </si>
  <si>
    <t>126        20   804     2      20  793     20    0097</t>
  </si>
  <si>
    <t>Відділення “Борівське”</t>
  </si>
  <si>
    <t>126        20   804     2      20  793     20    0098</t>
  </si>
  <si>
    <t>Відділення “Зміївське № 2”</t>
  </si>
  <si>
    <t>126        20   804     2      20  793     20    0099</t>
  </si>
  <si>
    <t>Відділення “Барвінківське”</t>
  </si>
  <si>
    <t>126        20   804     2      20  793     20    0100</t>
  </si>
  <si>
    <t>Відділення “Шебелинське № 2”</t>
  </si>
  <si>
    <t>126        20   804     2      20  793     20    0101</t>
  </si>
  <si>
    <t>Відділення № 80 Корчагинцев,17</t>
  </si>
  <si>
    <t>126        20   804     2      20  793     20    0102</t>
  </si>
  <si>
    <t>Відділення № 82 (Плехановс,73)</t>
  </si>
  <si>
    <t>126        20   804     2      20  793     20    0103</t>
  </si>
  <si>
    <t>Відділення № 83 пр.Косиора,140</t>
  </si>
  <si>
    <t>126        20   804     2      20  793     20    0104</t>
  </si>
  <si>
    <t>Відділення № 84 (м.Спортивная)</t>
  </si>
  <si>
    <t>126        20   804     2      20  793     20    0105</t>
  </si>
  <si>
    <t>Відділення № 85 (Бакуліна,18)</t>
  </si>
  <si>
    <t>126        20   804     2      20  793     20    0106</t>
  </si>
  <si>
    <t xml:space="preserve">Відділення «Золочівське» </t>
  </si>
  <si>
    <t>126        20   804     2      20  793     20    0107</t>
  </si>
  <si>
    <t>Відділення № 86 (Ярославна)</t>
  </si>
  <si>
    <t>126        20   804     2      20  793     20    0108</t>
  </si>
  <si>
    <t>Відділення “Чугуївське № 2”</t>
  </si>
  <si>
    <t>126        20   804     2      20  793     20    0109</t>
  </si>
  <si>
    <t>Відділення № 87 (ГАИ)</t>
  </si>
  <si>
    <t>126        20   804     2      20  793     20    0110</t>
  </si>
  <si>
    <t>Відділення № 88 (Кузнечная, 44)</t>
  </si>
  <si>
    <t>126        20   804     2      20  793     20    0111</t>
  </si>
  <si>
    <t xml:space="preserve">Відділення № 89 </t>
  </si>
  <si>
    <t>126        20   804     2      20  793     20    0112</t>
  </si>
  <si>
    <t>Відділення “Дергачівське № 2”</t>
  </si>
  <si>
    <t>126        20   804     2      20  793     20    0113</t>
  </si>
  <si>
    <t>Відділення №90 (Конева,9)</t>
  </si>
  <si>
    <t>126        20   804     2      20  793     20    0114</t>
  </si>
  <si>
    <t>Відділення №91(Салт.шоссе 262)</t>
  </si>
  <si>
    <t>126        20   804     2      20  793     20    0115</t>
  </si>
  <si>
    <t>Кіровоградське ЦРВ</t>
  </si>
  <si>
    <t>126        20   804     2      20  793     10    0116</t>
  </si>
  <si>
    <t>Відділення “Кіровоградське №1”</t>
  </si>
  <si>
    <t>126        20   804     2      20  793     10    0117</t>
  </si>
  <si>
    <t>Відділення “Кіровоградське №2”</t>
  </si>
  <si>
    <t>126        20   804     2      20  793     10    0118</t>
  </si>
  <si>
    <t>Відділення “Кіровоградське №3”</t>
  </si>
  <si>
    <t>126        20   804     2      20  793     10    0119</t>
  </si>
  <si>
    <t>Відділення “Кіровоградське №4”</t>
  </si>
  <si>
    <t>126        20   804     2      20  793     10    0120</t>
  </si>
  <si>
    <t xml:space="preserve">Відділення «Знам’янське»  </t>
  </si>
  <si>
    <t>126        20   804     2      20  793     10    0121</t>
  </si>
  <si>
    <t xml:space="preserve">Відділення «Знам’янське № 2»  </t>
  </si>
  <si>
    <t>126        20   804     2      20  793     10    0122</t>
  </si>
  <si>
    <t>Запорізьке ЦРВ</t>
  </si>
  <si>
    <t>126         20  804     2      20  793     07    0123</t>
  </si>
  <si>
    <t>Дніпропетровське ЦРВ</t>
  </si>
  <si>
    <t>126         20  804     2      20  793     03    0124</t>
  </si>
  <si>
    <t>Луганське ЦРВ</t>
  </si>
  <si>
    <t>126         20  804     2      20  793     12    0125</t>
  </si>
  <si>
    <t>Чернігівське ЦРВ</t>
  </si>
  <si>
    <t>126         20  804     2      20  793     24    0126</t>
  </si>
  <si>
    <t>Відділення «Севастопольське №1»</t>
  </si>
  <si>
    <t>126         20  804     2      20   793    11    0127</t>
  </si>
  <si>
    <t>126         20  804     2      20   793    29    0127</t>
  </si>
  <si>
    <t>Черкаське ЦРВ</t>
  </si>
  <si>
    <t>126         20  804     2      20   793    23    0128</t>
  </si>
  <si>
    <t>Кримське ЦРВ</t>
  </si>
  <si>
    <t>126         20  804     2      20   793    11    0129</t>
  </si>
  <si>
    <t>Відділення “Чернігівське №1”</t>
  </si>
  <si>
    <t>126         20  804     2      20   793    24    0130</t>
  </si>
  <si>
    <t>Відділення “Чернігівське №2”</t>
  </si>
  <si>
    <t>126         20  804     2      20   793    24    0131</t>
  </si>
  <si>
    <t>Відділення “Чернігівське №4”</t>
  </si>
  <si>
    <t>126         20  804     2      20   793    24    0132</t>
  </si>
  <si>
    <t>Відділення “Чернігівське №6”</t>
  </si>
  <si>
    <t>126         20  804     2      20   793    24    0133</t>
  </si>
  <si>
    <t>Відділення “Чернігівське №7”</t>
  </si>
  <si>
    <t>126         20  804     2      20   793    24    0134</t>
  </si>
  <si>
    <t>Тернопільське ЦРВ</t>
  </si>
  <si>
    <t>126         20  804     2      20   793    19    0135</t>
  </si>
  <si>
    <t>Відділення “Черкаське №2”</t>
  </si>
  <si>
    <t>126         20  804     2      20   793    23    0136</t>
  </si>
  <si>
    <t>Відділення “Черкаське №3”</t>
  </si>
  <si>
    <t>126         20  804     2      20   793    23    0137</t>
  </si>
  <si>
    <t>Відділення “Черкаське №5”</t>
  </si>
  <si>
    <t>126         20  804     2      20   793    23    0138</t>
  </si>
  <si>
    <t>Відділення “Смілянське №1”</t>
  </si>
  <si>
    <t>126         20  804     2      20   793    23    0139</t>
  </si>
  <si>
    <t>Житомирське ЦРВ</t>
  </si>
  <si>
    <t>126         20  804     2      20   793    05    0140</t>
  </si>
  <si>
    <t>Вінницьке ЦРВ</t>
  </si>
  <si>
    <t>126         20  804     2      20   793    01    0141</t>
  </si>
  <si>
    <t>Відділення "Вінницьке № 1</t>
  </si>
  <si>
    <t>126         20  804     2      20   793    01    0142</t>
  </si>
  <si>
    <t>Відділення "Університет"</t>
  </si>
  <si>
    <t>126         20  804     2      20   793    01    0143</t>
  </si>
  <si>
    <t>Херсонське ЦРВ</t>
  </si>
  <si>
    <t>126         20  804     2      20   793    21    0145</t>
  </si>
  <si>
    <t>Донецьке ЦРВ</t>
  </si>
  <si>
    <t xml:space="preserve">126         20  804     2      20   793    04    0144  </t>
  </si>
  <si>
    <t>Відділення “Запорізьке №1”</t>
  </si>
  <si>
    <t>126         20  804     2      20   793    07    0146</t>
  </si>
  <si>
    <t>Відділення “Новокаховське”</t>
  </si>
  <si>
    <t>126         20  804     2      20   793    21    0147</t>
  </si>
  <si>
    <t>Відділення “Новокаховське №2”</t>
  </si>
  <si>
    <t>126         20  804     2      20   793    21    0148</t>
  </si>
  <si>
    <t>Відділення “Новокаховське №3”</t>
  </si>
  <si>
    <t>126         20  804     2      20   793    21    0149</t>
  </si>
  <si>
    <t>Відділення “Новокаховське №4”</t>
  </si>
  <si>
    <t>126         20  804     2      20   793     21  0150</t>
  </si>
  <si>
    <t>Відділення “Новокаховське №5”</t>
  </si>
  <si>
    <t>126         20  804     2      20   793     21  0151</t>
  </si>
  <si>
    <t>Відділення “Новокаховське №6”</t>
  </si>
  <si>
    <t>126         20  804     2      20   793     21  0152</t>
  </si>
  <si>
    <t>Відділення “Новокаховське №7”</t>
  </si>
  <si>
    <t>126         20  804     2      20   793     21  0153</t>
  </si>
  <si>
    <t>Івано-Франківське ЦРВ</t>
  </si>
  <si>
    <t>126         20  804     2      20   793     08  0154</t>
  </si>
  <si>
    <t>Миколаївське ЦРВ</t>
  </si>
  <si>
    <t>126         20  804     2      20   793     14  0155</t>
  </si>
  <si>
    <t xml:space="preserve">Відділення «Миколаївське №1» </t>
  </si>
  <si>
    <t>126         20  804     2      20   793     14  0156</t>
  </si>
  <si>
    <t>Відділення «Миколаївське №2» ВАТ «Мегабанк»</t>
  </si>
  <si>
    <t>126         20  804     2      20   793     14  0157</t>
  </si>
  <si>
    <t>Відділення «Первомайське №1» ВАТ «Мегабанк»</t>
  </si>
  <si>
    <t>126         20  804     2      20   793     14  0158</t>
  </si>
  <si>
    <t>Відділення «Первомайське №2» ВАТ «Мегабанк»</t>
  </si>
  <si>
    <t>126         20  804     2      20   793     14  0159</t>
  </si>
  <si>
    <t>Відділення «Первомайське №3» ВАТ «Мегабанк»</t>
  </si>
  <si>
    <t>126         20  804     2      20   793     14  0160</t>
  </si>
  <si>
    <t>Відділення «Первомайське №4» ВАТ «Мегабанк»</t>
  </si>
  <si>
    <t>126         20  804     2      20   793     14  0161</t>
  </si>
  <si>
    <t>Відділення «Первомайське №5» ВАТ «Мегабанк»</t>
  </si>
  <si>
    <t>126         20  804     2      20   793     14  0162</t>
  </si>
  <si>
    <t>Відділення «Первомайське №6» ВАТ «Мегабанк»</t>
  </si>
  <si>
    <t>126         20  804     2      20   793     14  0163</t>
  </si>
  <si>
    <t>Сумське ЦРВ</t>
  </si>
  <si>
    <t>126         20  804     2      20   793     18  0164</t>
  </si>
  <si>
    <t>Одеське ЦРВ</t>
  </si>
  <si>
    <t>126         20  804     2      20   793     15  0165</t>
  </si>
  <si>
    <t>Хмельницьке ЦРВ</t>
  </si>
  <si>
    <t>126         20  804     2      20   793     22  0166</t>
  </si>
  <si>
    <t>Відділення «Криворізьке №1»</t>
  </si>
  <si>
    <t>126         20  804     2      20   793     03  0167</t>
  </si>
  <si>
    <t>Відділення №94</t>
  </si>
  <si>
    <t>126         20  804     2      20   793     20  0168</t>
  </si>
  <si>
    <t>Відділення №92</t>
  </si>
  <si>
    <t>126         20  804     2      20   793     20  0169</t>
  </si>
  <si>
    <t>Закарпатське ЦРВ</t>
  </si>
  <si>
    <t>126         20  804     2      20   793     06  0170</t>
  </si>
  <si>
    <t>Рівненське ЦРВ</t>
  </si>
  <si>
    <t>126         20  804     2      20   793     17  0171</t>
  </si>
  <si>
    <t>Волинське ЦРВ</t>
  </si>
  <si>
    <t xml:space="preserve">126         20  804     2      20   793     02  0172    </t>
  </si>
  <si>
    <t>Відділення «Феодосійське»</t>
  </si>
  <si>
    <t>126         20  804     2      20   793     11  0173</t>
  </si>
  <si>
    <t>Відділення №103</t>
  </si>
  <si>
    <t>126         20  804     2      20   793     20  0174</t>
  </si>
  <si>
    <t>Відділення №93</t>
  </si>
  <si>
    <t xml:space="preserve">126         20  804     2      20   793     20  0176  </t>
  </si>
  <si>
    <t>Відділення №97</t>
  </si>
  <si>
    <t>126         20  804     2      20   793     20  0175</t>
  </si>
  <si>
    <t xml:space="preserve">Відділення «Чортківське № 1» </t>
  </si>
  <si>
    <t>126         20  804     2      20   793     19  0177</t>
  </si>
  <si>
    <t>ПАТ «МЕГАБАНК»</t>
  </si>
  <si>
    <t>Відділення №106</t>
  </si>
  <si>
    <t>126         20  804     2      20   793     20  0178</t>
  </si>
  <si>
    <t>Відділення №107</t>
  </si>
  <si>
    <t>126         20  804     2      20   793     20  0179</t>
  </si>
  <si>
    <t>Відділення № 102</t>
  </si>
  <si>
    <t>126         20  804     2      20   793     20  0180</t>
  </si>
  <si>
    <t>Відділення №109</t>
  </si>
  <si>
    <t>126         20  804     2      20   793     20  0181</t>
  </si>
  <si>
    <t>Відділення №110</t>
  </si>
  <si>
    <t>126     20     804     2     20     793   20   0182</t>
  </si>
  <si>
    <t xml:space="preserve">Відділення «Миколаївське №3» </t>
  </si>
  <si>
    <t>126     20     804     2     20     793   14   0183</t>
  </si>
  <si>
    <t>Відділення №111</t>
  </si>
  <si>
    <t>126     20     804     2     20     793   20   0184</t>
  </si>
  <si>
    <r>
      <t>Відділення № 113 ПАТ</t>
    </r>
    <r>
      <rPr>
        <sz val="8"/>
        <color indexed="8"/>
        <rFont val="Calibri"/>
        <family val="2"/>
      </rPr>
      <t xml:space="preserve"> «МЕГАБАНК»</t>
    </r>
  </si>
  <si>
    <t>126     20     804     2     20     793   20   0185</t>
  </si>
  <si>
    <r>
      <t>Відділення № 112 ПАТ</t>
    </r>
    <r>
      <rPr>
        <sz val="8"/>
        <color indexed="8"/>
        <rFont val="Calibri"/>
        <family val="2"/>
      </rPr>
      <t xml:space="preserve"> «МЕГАБАНК</t>
    </r>
  </si>
  <si>
    <t>126     20     804     2     20     793   20   0186</t>
  </si>
  <si>
    <r>
      <t>Відділення «Одеське №1» ПАТ</t>
    </r>
    <r>
      <rPr>
        <sz val="8"/>
        <color indexed="8"/>
        <rFont val="Calibri"/>
        <family val="2"/>
      </rPr>
      <t xml:space="preserve"> «МЕГАБАНК</t>
    </r>
  </si>
  <si>
    <t>126     20     804     2     20     793   15   0187</t>
  </si>
  <si>
    <r>
      <t>Відділення № 108 ПАТ</t>
    </r>
    <r>
      <rPr>
        <sz val="8"/>
        <color indexed="8"/>
        <rFont val="Calibri"/>
        <family val="2"/>
      </rPr>
      <t xml:space="preserve"> «МЕГАБАНК</t>
    </r>
  </si>
  <si>
    <t>126     20     804     2     20     793   20   0188</t>
  </si>
  <si>
    <t>Львівське ЦРВ</t>
  </si>
  <si>
    <t>126     20     804     2     20     793   13   0189</t>
  </si>
  <si>
    <t>Відділення «Львівське №1»</t>
  </si>
  <si>
    <t>126     20     804     2     20     793   13   0190</t>
  </si>
  <si>
    <t>Відділення «Львівське №2»</t>
  </si>
  <si>
    <t>126     20     804     2     20     793   13   0191</t>
  </si>
  <si>
    <t>Відділення «Львівське №17»</t>
  </si>
  <si>
    <t>126     20     804     2     20     793   13   0192</t>
  </si>
  <si>
    <t>Відділення «Львівське № 3» ПАТ «МЕГАБАНК»</t>
  </si>
  <si>
    <t>126     20     804     2     20     793   13   0193</t>
  </si>
  <si>
    <t>Відділення «Львівське № 4» ПАТ «МЕГАБАНК»</t>
  </si>
  <si>
    <t>126     20     804     2     20     793   13   0194</t>
  </si>
  <si>
    <t>Відділення «Львівське № 5» ПАТ «МЕГАБАНК»</t>
  </si>
  <si>
    <t>126     20     804     2     20     793   13   0195</t>
  </si>
  <si>
    <t>Відділення «Львівське № 6» ПАТ «МЕГАБАНК»</t>
  </si>
  <si>
    <t>126     20     804     2     20     793   13   0196</t>
  </si>
  <si>
    <t>Відділення «Львівське № 7» ПАТ «МЕГАБАНК»</t>
  </si>
  <si>
    <t>126     20     804     2     20     793   13   0197</t>
  </si>
  <si>
    <t>Відділення «Львівське № 8» ПАТ «МЕГАБАНК»</t>
  </si>
  <si>
    <t>126     20     804     2     20     793   13   0198</t>
  </si>
  <si>
    <t>Відділення «Львівське № 9» ПАТ «МЕГАБАНК»</t>
  </si>
  <si>
    <t>126     20     804     2     20     793   13   0199</t>
  </si>
  <si>
    <t>Відділення «Львівське № 10» ПАТ «МЕГАБАНК»</t>
  </si>
  <si>
    <t>126     20     804     2     20     793   13   0200</t>
  </si>
  <si>
    <t>Відділення «Львівське № 11» ПАТ «МЕГАБАНК»</t>
  </si>
  <si>
    <t>126     20     804     2     20     793   13   0201</t>
  </si>
  <si>
    <t>Відділення «Львівське № 12» ПАТ «МЕГАБАНК»</t>
  </si>
  <si>
    <t>126     20     804     2     20     793   13   0202</t>
  </si>
  <si>
    <t>Відділення «Львівське № 13» ПАТ «МЕГАБАНК»</t>
  </si>
  <si>
    <t>126    20      804     2     20     793   13   0203</t>
  </si>
  <si>
    <t>Відділення «Львівське № 14» ПАТ «МЕГАБАНК»</t>
  </si>
  <si>
    <t>126    20      804     2     20     793   13   0204</t>
  </si>
  <si>
    <t>Відділення «Львівське № 15» ПАТ «МЕГАБАНК»</t>
  </si>
  <si>
    <t>126    20      804     2     20     793   13   0205</t>
  </si>
  <si>
    <t>Відділення «Львівське № 19» ПАТ «МЕГАБАНК»</t>
  </si>
  <si>
    <t>126    20      804     2     20     793   13   0206</t>
  </si>
  <si>
    <t>Відділення «Львівське №20» ПАТ «МЕГАБАНК»</t>
  </si>
  <si>
    <t>126    20      804     2     20     793   13   0207</t>
  </si>
  <si>
    <t>Відділення «Львівське №21» ПАТ «МЕГАБАНК»</t>
  </si>
  <si>
    <t>126    20      804     2     20     793   13   0208</t>
  </si>
  <si>
    <t>Відділення «Львівське №22» ПАТ «МЕГАБАНК»</t>
  </si>
  <si>
    <t>126    20      804     2     20     793   13   0209</t>
  </si>
  <si>
    <t>Відділення «Львівське №23» ПАТ «МЕГАБАНК»</t>
  </si>
  <si>
    <t>126    20    804    2     20   793   13    0210</t>
  </si>
  <si>
    <t>Відділення «Львівське №24» ПАТ «МЕГАБАНК»</t>
  </si>
  <si>
    <t>126    20    804    2     20   793   13    0211</t>
  </si>
  <si>
    <t>Відділення «Львівське №26» ПАТ «МЕГАБАНК»</t>
  </si>
  <si>
    <t>126    20    804    2     20   793   13    0212</t>
  </si>
  <si>
    <t>Відділення «Львівське №27» ПАТ «МЕГАБАНК»</t>
  </si>
  <si>
    <t>126    20    804    2     20   793   13    0213</t>
  </si>
  <si>
    <t>Відділення «Львівське №28» ПАТ «МЕГАБАНК»</t>
  </si>
  <si>
    <t>126    20    804    2     20   793   13    0214</t>
  </si>
  <si>
    <t>Відділення «Львівське №30» ПАТ «МЕГАБАНК»</t>
  </si>
  <si>
    <t>126    20    804    2     20   793   13    0215</t>
  </si>
  <si>
    <t>Відділення «Вінницьке №2» ПАТ «МЕГАБАНК»</t>
  </si>
  <si>
    <t>126    20    804    2     20   793   01    0216</t>
  </si>
  <si>
    <r>
      <t>Відділення № 114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</si>
  <si>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126    20    804    2     20   793   20    0217</t>
  </si>
  <si>
    <r>
      <t>Відділення № 115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</si>
  <si>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126    20    804    2     20   793   20    0218</t>
  </si>
  <si>
    <r>
      <t>Відділення № 116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</si>
  <si>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126    20    804    2     20   793   20    0219</t>
  </si>
  <si>
    <r>
      <t>Відділення № 117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</si>
  <si>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126    20    804    2     20   793   20    0220</t>
  </si>
  <si>
    <r>
      <t>Відділення № 118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</si>
  <si>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126    20    804    2     20   793   20    0221</t>
  </si>
  <si>
    <r>
      <t>Відділення № 119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</si>
  <si>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126    20    804    2     20   793   20    0222</t>
  </si>
  <si>
    <r>
      <t>Відділення № 120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</si>
  <si>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126    20    804    2     20   793   20    0223</t>
  </si>
  <si>
    <t>Відділення “Дніпропетровське №1”</t>
  </si>
  <si>
    <t>126    20    804    2     20   793   03    0224</t>
  </si>
  <si>
    <t>Відділення “Запорізьке №2”</t>
  </si>
  <si>
    <t>126    20    804    2     20   793   07    0225</t>
  </si>
  <si>
    <r>
      <t>Відділення № 121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</si>
  <si>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126    20    804    2     20   793   20    0226</t>
  </si>
  <si>
    <r>
      <t>Відділення № 122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</si>
  <si>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126    20    804    2     20   793   20    0227</t>
  </si>
  <si>
    <r>
      <t>Відділення № 123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</si>
  <si>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126    20    804    2     20   793   20    0228</t>
  </si>
  <si>
    <r>
      <t>Відділення № 124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</si>
  <si>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126    20    804    2     20   793   20    0229</t>
  </si>
  <si>
    <r>
      <t>Відділення № 125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</si>
  <si>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126    20    804    2     20   793   20    0230</t>
  </si>
  <si>
    <r>
      <t>Відділення № 126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</si>
  <si>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126    20    804    2     20   793   20    0231</t>
  </si>
  <si>
    <r>
      <t>Відділення № 127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</si>
  <si>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126    20    804    2     20   793   20    0232</t>
  </si>
  <si>
    <r>
      <t>Відділення № 128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</si>
  <si>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126    20    804    2     20   793   20    0233</t>
  </si>
  <si>
    <r>
      <t>Відділення № 129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</si>
  <si>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126    20    804    2     20   793   20    0234</t>
  </si>
  <si>
    <r>
      <t>Відділення № 130 ПАТ</t>
    </r>
    <r>
      <rPr>
        <sz val="8"/>
        <color indexed="8"/>
        <rFont val="Calibri"/>
        <family val="2"/>
      </rPr>
      <t xml:space="preserve"> «МЕГАБАНК»</t>
    </r>
  </si>
  <si>
    <t>126    20    804    2     20   793   20    0235</t>
  </si>
  <si>
    <t>Відділення “Полтавське №2”</t>
  </si>
  <si>
    <t>126    20    804    2     20   793   16    0236</t>
  </si>
  <si>
    <t>Відділення “Полтавське № 3</t>
  </si>
  <si>
    <t>126    20    804    2     20   793   16     0237</t>
  </si>
  <si>
    <t>Полтавське ЦРВ</t>
  </si>
  <si>
    <t>126    20   804   2    20   793  16    0238</t>
  </si>
  <si>
    <t>Відділення “Гадяцьке”</t>
  </si>
  <si>
    <t>126    20    804    2     20   793   16     0239</t>
  </si>
  <si>
    <t>Відділення “Селещинське”</t>
  </si>
  <si>
    <t>126    20    804    2    20    793   16     0240</t>
  </si>
  <si>
    <t>Відділення «Полтавське №11»</t>
  </si>
  <si>
    <t>126    20    804    2    20    793   16     0241</t>
  </si>
  <si>
    <t>Відділення «Полтавське №12»</t>
  </si>
  <si>
    <t>126    20    804    2     20   793   16     0242</t>
  </si>
  <si>
    <t>Відділення «Полтавське №5»</t>
  </si>
  <si>
    <t>126    20    804    2     20   793   16     0243</t>
  </si>
  <si>
    <t>Відділення «Полтавське №6»</t>
  </si>
  <si>
    <t>126    20    804    2     20   793   16     0244</t>
  </si>
  <si>
    <t>Відділення «Полтавське №7»</t>
  </si>
  <si>
    <t>126    20    804    2     20   793   16     0245</t>
  </si>
  <si>
    <t>Відділення «Полтавське №8»</t>
  </si>
  <si>
    <t>126    20    804    2     20   793   16     0246</t>
  </si>
  <si>
    <t>Відділення «Полтавське №9»</t>
  </si>
  <si>
    <t>126    20    804    2     20   793   16     0247</t>
  </si>
  <si>
    <t>Відділення “Полтавське №4”</t>
  </si>
  <si>
    <t>126    20    804    2     20   793   16     0248</t>
  </si>
  <si>
    <t>Відділення “Полтавське №1”</t>
  </si>
  <si>
    <t>126    20    804    2     20   793   16     0249</t>
  </si>
  <si>
    <t>Відділення № 131 ПАТ «МЕГАБАНК»</t>
  </si>
  <si>
    <t>126    20    804    2     20   793    20    0250</t>
  </si>
  <si>
    <r>
      <t xml:space="preserve">Відділення </t>
    </r>
    <r>
      <rPr>
        <sz val="8"/>
        <color indexed="8"/>
        <rFont val="Calibri"/>
        <family val="2"/>
      </rPr>
      <t>“Херсонське №1”</t>
    </r>
  </si>
  <si>
    <t>126    20    804    2     20   793    21    0251</t>
  </si>
  <si>
    <t>Відділення № 132 ПАТ «МЕГАБАНК»</t>
  </si>
  <si>
    <t>126    20    804     2     20   793   20    0252</t>
  </si>
  <si>
    <t>126    20    804     2     20   793   20    0253</t>
  </si>
  <si>
    <t>Відділення № 134 ПАТ «МЕГАБАНК»</t>
  </si>
  <si>
    <t>126    20    804     2     20   793   20    0254</t>
  </si>
  <si>
    <t>Відділення № 135 ПАТ «МЕГАБАНК»</t>
  </si>
  <si>
    <t>126    20    804     2     20   793   20    0255</t>
  </si>
  <si>
    <t>Відділення «Краматорське»</t>
  </si>
  <si>
    <t xml:space="preserve">126    20    804     2     20   793   04    0256  </t>
  </si>
  <si>
    <t xml:space="preserve"> ПАТ «МЕГАБАНК»</t>
  </si>
  <si>
    <t>Відділення «Краматорське № 1»</t>
  </si>
  <si>
    <t xml:space="preserve">126    20    804     2     20   793   04    0257  </t>
  </si>
  <si>
    <t>Київська регіональна дирекція ПАТ «МЕГАБАНК»</t>
  </si>
  <si>
    <t>126    20    804     2     20   793   26    0258</t>
  </si>
  <si>
    <t>126    20    804     2     20   793   20    0259</t>
  </si>
  <si>
    <t>126    20    804     2     20   793   20    0260</t>
  </si>
  <si>
    <t>126    20    804     2     20   793   20    0261</t>
  </si>
  <si>
    <t>126    20    804     2     20   793   20    0262</t>
  </si>
  <si>
    <t>Відділення № 140 ПАТ «МЕГАБАНК»</t>
  </si>
  <si>
    <t>126    20    804     2     20   793   20    0263</t>
  </si>
  <si>
    <t>Відділення № 141 ПАТ «МЕГАБАНК»</t>
  </si>
  <si>
    <t>126    20    804     2     20   793   20    0264</t>
  </si>
  <si>
    <t>Відділення № 142 ПАТ «МЕГАБАНК»</t>
  </si>
  <si>
    <t>126    20    804     2     20   793   20    0265</t>
  </si>
  <si>
    <t>Відділення № 143 ПАТ «МЕГАБАНК»</t>
  </si>
  <si>
    <t>126    20    804     2     20   793   20    0266</t>
  </si>
  <si>
    <t>Відділення № 144 ПАТ «МЕГАБАНК»</t>
  </si>
  <si>
    <t>126    20    804     2     20   793   20    0267</t>
  </si>
  <si>
    <t>Відділення № 145 ПАТ «МЕГАБАНК»</t>
  </si>
  <si>
    <t>126    20    804     2     20   793   20    0268</t>
  </si>
  <si>
    <t>126    20    804     2     20   793   20    0269</t>
  </si>
  <si>
    <t>Відділення № 147 ПАТ «МЕГАБАНК»</t>
  </si>
  <si>
    <t>126    20    804     2     20   793   20    0270</t>
  </si>
  <si>
    <t>126    20    804     2     20   793   20    0271</t>
  </si>
  <si>
    <t>Відділення № 149 ПАТ «МЕГАБАНК»</t>
  </si>
  <si>
    <t>126    20    804     2     20   793   20    0272</t>
  </si>
  <si>
    <t>Відділення «Одеська регіональна дирекція» ПАТ «МЕГАБАНК»</t>
  </si>
  <si>
    <t>126    20    804     2     20   793   15    0273</t>
  </si>
  <si>
    <t>Відділення «Тернопільське №1» ПАТ «МЕГАБАНК»"</t>
  </si>
  <si>
    <t>126    20    804     2     20   793   19    0274</t>
  </si>
  <si>
    <t>Відділення «Київське №7» ПАТ «МЕГАБАНК»</t>
  </si>
  <si>
    <t>126    20    804     2     20   793   26    0275</t>
  </si>
  <si>
    <t>Відділення «Київське №8» ПАТ «МЕГАБАНК»</t>
  </si>
  <si>
    <t>126    20    804     2     20   793   26    0276</t>
  </si>
  <si>
    <t>Відділення «Вінницьке №3» ПАТ «МЕГАБАНК»</t>
  </si>
  <si>
    <t>126    20    804     2     20   793   01    0277</t>
  </si>
  <si>
    <t>Відділення «Полтавське №13» ПАТ «МЕГАБАНК»</t>
  </si>
  <si>
    <t>126    20    804     2     20   793   16    0278</t>
  </si>
  <si>
    <t>Відділення «Київське №2» ПАТ «МЕГАБАНК»</t>
  </si>
  <si>
    <t>126    20    804     2     20   793   26    0279</t>
  </si>
  <si>
    <t>Відділення «Київське №3» ПАТ «МЕГАБАНК»</t>
  </si>
  <si>
    <t>126    20    804     2     20   793   26    0280</t>
  </si>
  <si>
    <t>Відділення «Київське №4» ПАТ «МЕГАБАНК»</t>
  </si>
  <si>
    <t>126    20    804     2     20   793   26    0281</t>
  </si>
  <si>
    <t>Відділення «Київське №5» ПАТ «МЕГАБАНК»</t>
  </si>
  <si>
    <t>Номер присвоили, СЗ на НС была по Киевскому №5, но не открыли по этому адресу</t>
  </si>
  <si>
    <t>Відділення «Київське №6» ПАТ «МЕГАБАНК»</t>
  </si>
  <si>
    <t>126    20    804     2     20   793   26    0282</t>
  </si>
  <si>
    <t>Відділення «Дніпропетровське №2» ПАТ «МЕГАБАНК»</t>
  </si>
  <si>
    <t>126    20    804     2     20   793   03    0283</t>
  </si>
  <si>
    <t>Відділення «Чернігівське №8» ПАТ «МЕГАБАНК»</t>
  </si>
  <si>
    <t>126    20    804     2     20   793   24    0284</t>
  </si>
  <si>
    <t>Відділення «Бахмутське №1»</t>
  </si>
  <si>
    <t>126    20    804     2     20   793   04    0285</t>
  </si>
  <si>
    <t>Відділення «Миколаївське №4» ПАТ «МЕГАБАНК»</t>
  </si>
  <si>
    <t>126    20    804     2     20   793   14    0286</t>
  </si>
  <si>
    <t>Відділення «Сумське №1» ПАТ «МЕГАБАНК»</t>
  </si>
  <si>
    <t>126    20    804     2     20   793   18    0287</t>
  </si>
  <si>
    <t>126    20    804     2     20   793   20    0288</t>
  </si>
  <si>
    <t>Відділення «Тернопільське №2» ПАТ «МЕГАБАНК»"</t>
  </si>
  <si>
    <t>126    20    804     2     20   793   19    0289</t>
  </si>
  <si>
    <t>Відділення «Київське №9» ПАТ «МЕГАБАНК»</t>
  </si>
  <si>
    <t>На НС не подавали, номер можно присвоить отделению в Киеве по др..адресу</t>
  </si>
  <si>
    <t>Відділення «Київське №10» ПАТ «МЕГАБАНК»</t>
  </si>
  <si>
    <t>126    20    804     2     20   793   26    0291</t>
  </si>
  <si>
    <t>Відділення «Роменське №1» ПАТ «МЕГАБАНК»</t>
  </si>
  <si>
    <t>126    20    804     2     20   793   18    0292</t>
  </si>
  <si>
    <t>Відділення «Сумське №2» ПАТ «МЕГАБАНК»</t>
  </si>
  <si>
    <t>126    20    804     2     20   793   18    0293</t>
  </si>
  <si>
    <t>Відділення «Вінницьке №4» ПАТ «МЕГАБАНК»</t>
  </si>
  <si>
    <t>Номер присвоили, СЗ на НС была по Винницкому №4, но не открыли по этому адресу</t>
  </si>
  <si>
    <t>Відділення «Запорізьке №3» ПАТ «МЕГАБАНК»</t>
  </si>
  <si>
    <t>126    20    804     2     20   793   07    0290</t>
  </si>
  <si>
    <t>Відділення «Конотопське №1» ПАТ «МЕГАБАНК»</t>
  </si>
  <si>
    <t>126    20    804     2     20   793   18    0294</t>
  </si>
  <si>
    <t>Відділення «Полтавське №14» ПАТ «МЕГАБАНК»</t>
  </si>
  <si>
    <t>126    20    804     2     20   793   16    0295</t>
  </si>
  <si>
    <t>Відділення «Одеське №2» ПАТ «МЕГАБАНК»</t>
  </si>
  <si>
    <t>126    20    804     2     20   793   15    0296</t>
  </si>
  <si>
    <t>Відділення №151 ПАТ «МЕГАБАНК»</t>
  </si>
  <si>
    <t>126    20    804     2      20   793   20    0297</t>
  </si>
  <si>
    <t>Відділення №152 ПАТ «МЕГАБАНК»</t>
  </si>
  <si>
    <t xml:space="preserve">126    20    804     2       20   793   20   0298 </t>
  </si>
  <si>
    <t>Відділення №153 ПАТ «МЕГАБАНК»</t>
  </si>
  <si>
    <t>126   20    804    2     20    793   20   0299</t>
  </si>
  <si>
    <t>Київська філія</t>
  </si>
  <si>
    <t>126       20    804     1       26      951      00    0000</t>
  </si>
  <si>
    <t>126        20   804    0      20    793    00    0000</t>
  </si>
  <si>
    <t>м. Харків, вул. Н.Ужвій, 58</t>
  </si>
  <si>
    <t>Відділення № 152 ПАТ «МЕГАБАНК»</t>
  </si>
  <si>
    <t>філія 01030, Україна, м. Київ, вул. Б.Хмельницького, 64</t>
  </si>
  <si>
    <t>відділення,36008, м. Полтава, вул. Європейська, 173</t>
  </si>
  <si>
    <t>Відділення № 158 ПАТ «МЕГАБАНК»</t>
  </si>
  <si>
    <t>61009, м.Харків, пр.Гагаріна,185/1</t>
  </si>
  <si>
    <t>Работают на период карантина</t>
  </si>
</sst>
</file>

<file path=xl/styles.xml><?xml version="1.0" encoding="utf-8"?>
<styleSheet xmlns="http://schemas.openxmlformats.org/spreadsheetml/2006/main">
  <numFmts count="3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Verdana"/>
      <family val="2"/>
    </font>
    <font>
      <sz val="11"/>
      <color indexed="14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55"/>
      <name val="Calibri"/>
      <family val="2"/>
    </font>
    <font>
      <sz val="8"/>
      <color indexed="40"/>
      <name val="Calibri"/>
      <family val="2"/>
    </font>
    <font>
      <b/>
      <i/>
      <sz val="14"/>
      <color indexed="12"/>
      <name val="Verdana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  <font>
      <sz val="11"/>
      <color rgb="FFCC00FF"/>
      <name val="Calibri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i/>
      <sz val="8"/>
      <color rgb="FFBFBFBF"/>
      <name val="Calibri"/>
      <family val="2"/>
    </font>
    <font>
      <sz val="8"/>
      <color rgb="FF00B0F0"/>
      <name val="Calibri"/>
      <family val="2"/>
    </font>
    <font>
      <b/>
      <i/>
      <sz val="8"/>
      <color rgb="FFA6A6A6"/>
      <name val="Calibri"/>
      <family val="2"/>
    </font>
    <font>
      <b/>
      <i/>
      <sz val="14"/>
      <color rgb="FF0000CC"/>
      <name val="Verdana"/>
      <family val="2"/>
    </font>
    <font>
      <sz val="11"/>
      <color rgb="FF0000CC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D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vertical="justify"/>
    </xf>
    <xf numFmtId="0" fontId="24" fillId="0" borderId="0" xfId="0" applyFont="1" applyAlignment="1">
      <alignment vertical="justify"/>
    </xf>
    <xf numFmtId="0" fontId="5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5" fillId="0" borderId="11" xfId="0" applyFont="1" applyBorder="1" applyAlignment="1">
      <alignment horizontal="justify" vertical="top" wrapText="1"/>
    </xf>
    <xf numFmtId="0" fontId="55" fillId="0" borderId="12" xfId="0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5" fillId="0" borderId="13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14" xfId="0" applyFont="1" applyBorder="1" applyAlignment="1">
      <alignment horizontal="justify" vertical="top" wrapText="1"/>
    </xf>
    <xf numFmtId="0" fontId="55" fillId="0" borderId="0" xfId="0" applyFont="1" applyAlignment="1">
      <alignment horizontal="right" vertical="top"/>
    </xf>
    <xf numFmtId="0" fontId="55" fillId="0" borderId="14" xfId="0" applyFont="1" applyBorder="1" applyAlignment="1">
      <alignment vertical="top" wrapText="1"/>
    </xf>
    <xf numFmtId="0" fontId="55" fillId="34" borderId="14" xfId="0" applyFont="1" applyFill="1" applyBorder="1" applyAlignment="1">
      <alignment horizontal="justify" vertical="top" wrapText="1"/>
    </xf>
    <xf numFmtId="0" fontId="55" fillId="34" borderId="14" xfId="0" applyFont="1" applyFill="1" applyBorder="1" applyAlignment="1">
      <alignment vertical="top" wrapText="1"/>
    </xf>
    <xf numFmtId="0" fontId="56" fillId="34" borderId="14" xfId="0" applyFont="1" applyFill="1" applyBorder="1" applyAlignment="1">
      <alignment vertical="top" wrapText="1"/>
    </xf>
    <xf numFmtId="0" fontId="5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0" fontId="57" fillId="34" borderId="14" xfId="0" applyFont="1" applyFill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34" borderId="15" xfId="0" applyFont="1" applyFill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34" borderId="15" xfId="0" applyFont="1" applyFill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57" fillId="0" borderId="14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justify" vertical="top" wrapText="1"/>
    </xf>
    <xf numFmtId="0" fontId="58" fillId="34" borderId="14" xfId="0" applyFont="1" applyFill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9" fillId="0" borderId="13" xfId="0" applyFont="1" applyBorder="1" applyAlignment="1">
      <alignment horizontal="justify" vertical="top" wrapText="1"/>
    </xf>
    <xf numFmtId="0" fontId="59" fillId="34" borderId="14" xfId="0" applyFont="1" applyFill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justify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justify"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5" fillId="0" borderId="11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justify" vertical="top" wrapText="1"/>
    </xf>
    <xf numFmtId="0" fontId="55" fillId="34" borderId="11" xfId="0" applyFont="1" applyFill="1" applyBorder="1" applyAlignment="1">
      <alignment vertical="top" wrapText="1"/>
    </xf>
    <xf numFmtId="0" fontId="55" fillId="34" borderId="13" xfId="0" applyFont="1" applyFill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6" fillId="0" borderId="11" xfId="0" applyFont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6.7109375" style="0" customWidth="1"/>
    <col min="2" max="2" width="31.421875" style="5" customWidth="1"/>
    <col min="3" max="3" width="17.00390625" style="0" customWidth="1"/>
    <col min="4" max="4" width="84.57421875" style="7" customWidth="1"/>
  </cols>
  <sheetData>
    <row r="1" spans="1:4" ht="18">
      <c r="A1" s="62" t="s">
        <v>688</v>
      </c>
      <c r="B1" s="63"/>
      <c r="C1" s="63"/>
      <c r="D1" s="63"/>
    </row>
    <row r="2" spans="1:4" ht="15">
      <c r="A2" s="12"/>
      <c r="B2" s="4"/>
      <c r="C2" s="1"/>
      <c r="D2" s="2"/>
    </row>
    <row r="3" spans="1:5" ht="22.5">
      <c r="A3" s="47" t="s">
        <v>0</v>
      </c>
      <c r="B3" s="49" t="s">
        <v>1</v>
      </c>
      <c r="C3" s="50" t="s">
        <v>2</v>
      </c>
      <c r="D3" s="50" t="s">
        <v>3</v>
      </c>
      <c r="E3" s="8"/>
    </row>
    <row r="4" spans="1:4" s="9" customFormat="1" ht="21" customHeight="1">
      <c r="A4" s="48">
        <v>1</v>
      </c>
      <c r="B4" s="51" t="s">
        <v>5</v>
      </c>
      <c r="C4" s="52" t="s">
        <v>6</v>
      </c>
      <c r="D4" s="53" t="s">
        <v>82</v>
      </c>
    </row>
    <row r="5" spans="1:4" ht="19.5" customHeight="1">
      <c r="A5" s="48">
        <v>2</v>
      </c>
      <c r="B5" s="51" t="s">
        <v>7</v>
      </c>
      <c r="C5" s="52" t="s">
        <v>6</v>
      </c>
      <c r="D5" s="53" t="s">
        <v>8</v>
      </c>
    </row>
    <row r="6" spans="1:4" s="3" customFormat="1" ht="23.25" customHeight="1">
      <c r="A6" s="48">
        <v>3</v>
      </c>
      <c r="B6" s="51" t="s">
        <v>9</v>
      </c>
      <c r="C6" s="52" t="s">
        <v>6</v>
      </c>
      <c r="D6" s="53" t="s">
        <v>55</v>
      </c>
    </row>
    <row r="7" spans="1:4" ht="24.75" customHeight="1">
      <c r="A7" s="48">
        <v>4</v>
      </c>
      <c r="B7" s="51" t="s">
        <v>10</v>
      </c>
      <c r="C7" s="52" t="s">
        <v>6</v>
      </c>
      <c r="D7" s="53" t="s">
        <v>72</v>
      </c>
    </row>
    <row r="8" spans="1:4" ht="23.25" customHeight="1">
      <c r="A8" s="48">
        <f>A7+1</f>
        <v>5</v>
      </c>
      <c r="B8" s="51" t="s">
        <v>11</v>
      </c>
      <c r="C8" s="52" t="s">
        <v>6</v>
      </c>
      <c r="D8" s="53" t="s">
        <v>75</v>
      </c>
    </row>
    <row r="9" spans="1:4" ht="21" customHeight="1">
      <c r="A9" s="48">
        <f>A8+1</f>
        <v>6</v>
      </c>
      <c r="B9" s="51" t="s">
        <v>12</v>
      </c>
      <c r="C9" s="52" t="s">
        <v>6</v>
      </c>
      <c r="D9" s="53" t="s">
        <v>13</v>
      </c>
    </row>
    <row r="10" spans="1:4" ht="24" customHeight="1">
      <c r="A10" s="48">
        <v>7</v>
      </c>
      <c r="B10" s="51" t="s">
        <v>14</v>
      </c>
      <c r="C10" s="52" t="s">
        <v>6</v>
      </c>
      <c r="D10" s="53" t="s">
        <v>15</v>
      </c>
    </row>
    <row r="11" spans="1:4" ht="21.75" customHeight="1">
      <c r="A11" s="48">
        <f>A10+1</f>
        <v>8</v>
      </c>
      <c r="B11" s="51" t="s">
        <v>16</v>
      </c>
      <c r="C11" s="52" t="s">
        <v>6</v>
      </c>
      <c r="D11" s="53" t="s">
        <v>17</v>
      </c>
    </row>
    <row r="12" spans="1:4" ht="23.25" customHeight="1">
      <c r="A12" s="48">
        <v>9</v>
      </c>
      <c r="B12" s="51" t="s">
        <v>18</v>
      </c>
      <c r="C12" s="52" t="s">
        <v>6</v>
      </c>
      <c r="D12" s="53" t="s">
        <v>19</v>
      </c>
    </row>
    <row r="13" spans="1:4" ht="22.5" customHeight="1">
      <c r="A13" s="48">
        <v>10</v>
      </c>
      <c r="B13" s="51" t="s">
        <v>20</v>
      </c>
      <c r="C13" s="52" t="s">
        <v>6</v>
      </c>
      <c r="D13" s="53" t="s">
        <v>79</v>
      </c>
    </row>
    <row r="14" spans="1:4" ht="20.25" customHeight="1">
      <c r="A14" s="48">
        <v>11</v>
      </c>
      <c r="B14" s="51" t="s">
        <v>21</v>
      </c>
      <c r="C14" s="52" t="s">
        <v>6</v>
      </c>
      <c r="D14" s="53" t="s">
        <v>682</v>
      </c>
    </row>
    <row r="15" spans="1:4" ht="24" customHeight="1">
      <c r="A15" s="48">
        <v>12</v>
      </c>
      <c r="B15" s="51" t="s">
        <v>22</v>
      </c>
      <c r="C15" s="52" t="s">
        <v>6</v>
      </c>
      <c r="D15" s="53" t="s">
        <v>81</v>
      </c>
    </row>
    <row r="16" spans="1:4" ht="22.5" customHeight="1">
      <c r="A16" s="48">
        <f>A15+1</f>
        <v>13</v>
      </c>
      <c r="B16" s="51" t="s">
        <v>23</v>
      </c>
      <c r="C16" s="52" t="s">
        <v>6</v>
      </c>
      <c r="D16" s="53" t="s">
        <v>24</v>
      </c>
    </row>
    <row r="17" spans="1:4" ht="22.5" customHeight="1">
      <c r="A17" s="48">
        <v>14</v>
      </c>
      <c r="B17" s="51" t="s">
        <v>71</v>
      </c>
      <c r="C17" s="52" t="s">
        <v>6</v>
      </c>
      <c r="D17" s="54" t="s">
        <v>80</v>
      </c>
    </row>
    <row r="18" spans="1:4" ht="22.5" customHeight="1">
      <c r="A18" s="48">
        <v>15</v>
      </c>
      <c r="B18" s="51" t="s">
        <v>25</v>
      </c>
      <c r="C18" s="52" t="s">
        <v>6</v>
      </c>
      <c r="D18" s="53" t="s">
        <v>26</v>
      </c>
    </row>
    <row r="19" spans="1:4" ht="19.5" customHeight="1">
      <c r="A19" s="48">
        <f>A18+1</f>
        <v>16</v>
      </c>
      <c r="B19" s="51" t="s">
        <v>27</v>
      </c>
      <c r="C19" s="52" t="s">
        <v>6</v>
      </c>
      <c r="D19" s="53" t="s">
        <v>28</v>
      </c>
    </row>
    <row r="20" spans="1:4" s="9" customFormat="1" ht="24" customHeight="1">
      <c r="A20" s="48">
        <v>17</v>
      </c>
      <c r="B20" s="51" t="s">
        <v>29</v>
      </c>
      <c r="C20" s="52" t="s">
        <v>6</v>
      </c>
      <c r="D20" s="53" t="s">
        <v>83</v>
      </c>
    </row>
    <row r="21" spans="1:4" ht="20.25" customHeight="1">
      <c r="A21" s="48">
        <v>18</v>
      </c>
      <c r="B21" s="51" t="s">
        <v>30</v>
      </c>
      <c r="C21" s="52" t="s">
        <v>6</v>
      </c>
      <c r="D21" s="53" t="s">
        <v>31</v>
      </c>
    </row>
    <row r="22" spans="1:4" ht="20.25" customHeight="1">
      <c r="A22" s="48">
        <f>A21+1</f>
        <v>19</v>
      </c>
      <c r="B22" s="51" t="s">
        <v>32</v>
      </c>
      <c r="C22" s="52" t="s">
        <v>6</v>
      </c>
      <c r="D22" s="53" t="s">
        <v>33</v>
      </c>
    </row>
    <row r="23" spans="1:4" ht="20.25" customHeight="1">
      <c r="A23" s="48">
        <f>A22+1</f>
        <v>20</v>
      </c>
      <c r="B23" s="51" t="s">
        <v>34</v>
      </c>
      <c r="C23" s="52" t="s">
        <v>6</v>
      </c>
      <c r="D23" s="53" t="s">
        <v>35</v>
      </c>
    </row>
    <row r="24" spans="1:4" ht="23.25" customHeight="1">
      <c r="A24" s="48">
        <v>21</v>
      </c>
      <c r="B24" s="51" t="s">
        <v>37</v>
      </c>
      <c r="C24" s="52" t="s">
        <v>6</v>
      </c>
      <c r="D24" s="53" t="s">
        <v>38</v>
      </c>
    </row>
    <row r="25" spans="1:4" ht="20.25" customHeight="1">
      <c r="A25" s="48">
        <v>22</v>
      </c>
      <c r="B25" s="51" t="s">
        <v>39</v>
      </c>
      <c r="C25" s="52" t="s">
        <v>6</v>
      </c>
      <c r="D25" s="53" t="s">
        <v>40</v>
      </c>
    </row>
    <row r="26" spans="1:4" s="3" customFormat="1" ht="23.25" customHeight="1">
      <c r="A26" s="48">
        <v>23</v>
      </c>
      <c r="B26" s="51" t="s">
        <v>41</v>
      </c>
      <c r="C26" s="52" t="s">
        <v>6</v>
      </c>
      <c r="D26" s="53" t="s">
        <v>60</v>
      </c>
    </row>
    <row r="27" spans="1:4" ht="22.5" customHeight="1">
      <c r="A27" s="48">
        <f>A26+1</f>
        <v>24</v>
      </c>
      <c r="B27" s="51" t="s">
        <v>42</v>
      </c>
      <c r="C27" s="52" t="s">
        <v>6</v>
      </c>
      <c r="D27" s="55" t="s">
        <v>43</v>
      </c>
    </row>
    <row r="28" spans="1:4" ht="21" customHeight="1">
      <c r="A28" s="48">
        <v>25</v>
      </c>
      <c r="B28" s="51" t="s">
        <v>44</v>
      </c>
      <c r="C28" s="52" t="s">
        <v>6</v>
      </c>
      <c r="D28" s="53" t="s">
        <v>45</v>
      </c>
    </row>
    <row r="29" spans="1:4" ht="21" customHeight="1">
      <c r="A29" s="48">
        <v>26</v>
      </c>
      <c r="B29" s="51" t="s">
        <v>46</v>
      </c>
      <c r="C29" s="52" t="s">
        <v>6</v>
      </c>
      <c r="D29" s="53" t="s">
        <v>59</v>
      </c>
    </row>
    <row r="30" spans="1:4" ht="22.5" customHeight="1">
      <c r="A30" s="48">
        <v>27</v>
      </c>
      <c r="B30" s="51" t="s">
        <v>47</v>
      </c>
      <c r="C30" s="52" t="s">
        <v>6</v>
      </c>
      <c r="D30" s="56" t="s">
        <v>48</v>
      </c>
    </row>
    <row r="31" spans="1:4" s="3" customFormat="1" ht="21.75" customHeight="1">
      <c r="A31" s="48">
        <v>28</v>
      </c>
      <c r="B31" s="51" t="s">
        <v>49</v>
      </c>
      <c r="C31" s="52" t="s">
        <v>6</v>
      </c>
      <c r="D31" s="53" t="s">
        <v>58</v>
      </c>
    </row>
    <row r="32" spans="1:4" ht="22.5" customHeight="1">
      <c r="A32" s="48">
        <v>29</v>
      </c>
      <c r="B32" s="51" t="s">
        <v>50</v>
      </c>
      <c r="C32" s="52" t="s">
        <v>6</v>
      </c>
      <c r="D32" s="53" t="s">
        <v>51</v>
      </c>
    </row>
    <row r="33" spans="1:4" s="9" customFormat="1" ht="22.5" customHeight="1">
      <c r="A33" s="48">
        <f>A32+1</f>
        <v>30</v>
      </c>
      <c r="B33" s="51" t="s">
        <v>64</v>
      </c>
      <c r="C33" s="52" t="s">
        <v>6</v>
      </c>
      <c r="D33" s="53" t="s">
        <v>84</v>
      </c>
    </row>
    <row r="34" spans="1:4" ht="22.5" customHeight="1">
      <c r="A34" s="48">
        <f>A33+1</f>
        <v>31</v>
      </c>
      <c r="B34" s="51" t="s">
        <v>69</v>
      </c>
      <c r="C34" s="52" t="s">
        <v>6</v>
      </c>
      <c r="D34" s="53" t="s">
        <v>70</v>
      </c>
    </row>
    <row r="35" spans="1:4" ht="22.5" customHeight="1">
      <c r="A35" s="48">
        <f>A34+1</f>
        <v>32</v>
      </c>
      <c r="B35" s="51" t="s">
        <v>65</v>
      </c>
      <c r="C35" s="52" t="s">
        <v>6</v>
      </c>
      <c r="D35" s="53" t="s">
        <v>68</v>
      </c>
    </row>
    <row r="36" spans="1:4" ht="22.5" customHeight="1">
      <c r="A36" s="48">
        <f>A35+1</f>
        <v>33</v>
      </c>
      <c r="B36" s="51" t="s">
        <v>66</v>
      </c>
      <c r="C36" s="52" t="s">
        <v>6</v>
      </c>
      <c r="D36" s="53" t="s">
        <v>76</v>
      </c>
    </row>
    <row r="37" spans="1:4" ht="22.5" customHeight="1">
      <c r="A37" s="48">
        <v>34</v>
      </c>
      <c r="B37" s="51" t="s">
        <v>62</v>
      </c>
      <c r="C37" s="52" t="s">
        <v>6</v>
      </c>
      <c r="D37" s="53" t="s">
        <v>61</v>
      </c>
    </row>
    <row r="38" spans="1:4" ht="22.5" customHeight="1">
      <c r="A38" s="48">
        <f>A37+1</f>
        <v>35</v>
      </c>
      <c r="B38" s="51" t="s">
        <v>63</v>
      </c>
      <c r="C38" s="52" t="s">
        <v>6</v>
      </c>
      <c r="D38" s="53" t="s">
        <v>77</v>
      </c>
    </row>
    <row r="39" spans="1:4" s="9" customFormat="1" ht="22.5" customHeight="1">
      <c r="A39" s="48">
        <f>A38+1</f>
        <v>36</v>
      </c>
      <c r="B39" s="51" t="s">
        <v>67</v>
      </c>
      <c r="C39" s="52" t="s">
        <v>6</v>
      </c>
      <c r="D39" s="53" t="s">
        <v>85</v>
      </c>
    </row>
    <row r="40" spans="1:5" ht="22.5" customHeight="1">
      <c r="A40" s="48">
        <v>37</v>
      </c>
      <c r="B40" s="51" t="s">
        <v>74</v>
      </c>
      <c r="C40" s="52" t="s">
        <v>6</v>
      </c>
      <c r="D40" s="53" t="s">
        <v>78</v>
      </c>
      <c r="E40" s="6"/>
    </row>
    <row r="41" spans="1:5" ht="22.5" customHeight="1">
      <c r="A41" s="48">
        <v>38</v>
      </c>
      <c r="B41" s="51" t="s">
        <v>683</v>
      </c>
      <c r="C41" s="52" t="s">
        <v>6</v>
      </c>
      <c r="D41" s="53" t="s">
        <v>88</v>
      </c>
      <c r="E41" s="6"/>
    </row>
    <row r="42" spans="1:5" ht="22.5" customHeight="1">
      <c r="A42" s="48">
        <v>39</v>
      </c>
      <c r="B42" s="51" t="s">
        <v>86</v>
      </c>
      <c r="C42" s="52" t="s">
        <v>6</v>
      </c>
      <c r="D42" s="53" t="s">
        <v>87</v>
      </c>
      <c r="E42" s="6"/>
    </row>
    <row r="43" spans="1:4" ht="22.5" customHeight="1">
      <c r="A43" s="61">
        <v>40</v>
      </c>
      <c r="B43" s="51" t="s">
        <v>36</v>
      </c>
      <c r="C43" s="52" t="s">
        <v>6</v>
      </c>
      <c r="D43" s="55" t="s">
        <v>54</v>
      </c>
    </row>
    <row r="44" spans="1:4" ht="22.5">
      <c r="A44" s="61">
        <v>41</v>
      </c>
      <c r="B44" s="51" t="s">
        <v>686</v>
      </c>
      <c r="C44" s="52" t="s">
        <v>6</v>
      </c>
      <c r="D44" s="60" t="s">
        <v>687</v>
      </c>
    </row>
    <row r="45" spans="2:4" ht="15">
      <c r="B45" s="57"/>
      <c r="C45" s="58"/>
      <c r="D45" s="59"/>
    </row>
    <row r="46" spans="3:4" ht="15.75">
      <c r="C46" s="14"/>
      <c r="D46" s="15"/>
    </row>
    <row r="47" spans="3:4" ht="15.75">
      <c r="C47" s="14"/>
      <c r="D47" s="15"/>
    </row>
    <row r="48" spans="3:4" ht="15.75">
      <c r="C48" s="14"/>
      <c r="D48" s="15"/>
    </row>
    <row r="49" spans="3:4" ht="15.75">
      <c r="C49" s="14"/>
      <c r="D49" s="15"/>
    </row>
    <row r="50" spans="3:4" ht="15.75">
      <c r="C50" s="14"/>
      <c r="D50" s="15"/>
    </row>
    <row r="51" spans="3:4" ht="15.75">
      <c r="C51" s="14"/>
      <c r="D51" s="15"/>
    </row>
    <row r="52" spans="3:4" ht="15.75">
      <c r="C52" s="14"/>
      <c r="D52" s="15"/>
    </row>
    <row r="53" spans="3:4" ht="15.75">
      <c r="C53" s="14"/>
      <c r="D53" s="15"/>
    </row>
    <row r="54" spans="3:4" ht="15.75">
      <c r="C54" s="14"/>
      <c r="D54" s="15"/>
    </row>
    <row r="55" spans="3:4" ht="15.75">
      <c r="C55" s="14"/>
      <c r="D55" s="15"/>
    </row>
    <row r="56" spans="3:4" ht="15.75">
      <c r="C56" s="14"/>
      <c r="D56" s="15"/>
    </row>
    <row r="57" spans="3:4" ht="15.75">
      <c r="C57" s="14"/>
      <c r="D57" s="15"/>
    </row>
    <row r="58" spans="3:4" ht="15.75">
      <c r="C58" s="14"/>
      <c r="D58" s="15"/>
    </row>
    <row r="59" spans="3:4" ht="15.75">
      <c r="C59" s="14"/>
      <c r="D59" s="15"/>
    </row>
    <row r="60" spans="3:4" ht="15.75">
      <c r="C60" s="14"/>
      <c r="D60" s="15"/>
    </row>
    <row r="61" spans="3:4" ht="15.75">
      <c r="C61" s="14"/>
      <c r="D61" s="15"/>
    </row>
    <row r="62" spans="3:4" ht="15.75">
      <c r="C62" s="14"/>
      <c r="D62" s="15"/>
    </row>
    <row r="63" spans="3:4" ht="15.75">
      <c r="C63" s="14"/>
      <c r="D63" s="15"/>
    </row>
    <row r="64" spans="3:4" ht="15.75">
      <c r="C64" s="14"/>
      <c r="D64" s="15"/>
    </row>
    <row r="65" spans="3:4" ht="15.75">
      <c r="C65" s="14"/>
      <c r="D65" s="15"/>
    </row>
    <row r="66" spans="3:4" ht="15.75">
      <c r="C66" s="14"/>
      <c r="D66" s="15"/>
    </row>
    <row r="67" spans="3:4" ht="15.75">
      <c r="C67" s="14"/>
      <c r="D67" s="15"/>
    </row>
    <row r="68" spans="3:4" ht="15.75">
      <c r="C68" s="14"/>
      <c r="D68" s="15"/>
    </row>
    <row r="69" spans="3:4" ht="15.75">
      <c r="C69" s="14"/>
      <c r="D69" s="15"/>
    </row>
    <row r="70" spans="3:4" ht="15.75">
      <c r="C70" s="14"/>
      <c r="D70" s="15"/>
    </row>
    <row r="71" spans="3:4" ht="15.75">
      <c r="C71" s="14"/>
      <c r="D71" s="15"/>
    </row>
    <row r="72" spans="3:4" ht="15.75">
      <c r="C72" s="14"/>
      <c r="D72" s="15"/>
    </row>
    <row r="73" spans="3:4" ht="15.75">
      <c r="C73" s="14"/>
      <c r="D73" s="15"/>
    </row>
    <row r="74" spans="3:4" ht="15.75">
      <c r="C74" s="14"/>
      <c r="D74" s="15"/>
    </row>
    <row r="75" spans="3:4" ht="15.75">
      <c r="C75" s="14"/>
      <c r="D75" s="15"/>
    </row>
    <row r="76" spans="3:4" ht="15.75">
      <c r="C76" s="14"/>
      <c r="D76" s="15"/>
    </row>
    <row r="77" spans="3:4" ht="15.75">
      <c r="C77" s="14"/>
      <c r="D77" s="15"/>
    </row>
    <row r="78" spans="3:4" ht="15.75">
      <c r="C78" s="14"/>
      <c r="D78" s="15"/>
    </row>
    <row r="79" spans="3:4" ht="15.75">
      <c r="C79" s="14"/>
      <c r="D79" s="15"/>
    </row>
    <row r="80" spans="3:4" ht="15.75">
      <c r="C80" s="14"/>
      <c r="D80" s="15"/>
    </row>
    <row r="81" spans="3:4" ht="15.75">
      <c r="C81" s="14"/>
      <c r="D81" s="15"/>
    </row>
    <row r="82" spans="3:4" ht="15.75">
      <c r="C82" s="14"/>
      <c r="D82" s="15"/>
    </row>
    <row r="83" spans="3:4" ht="15.75">
      <c r="C83" s="14"/>
      <c r="D83" s="15"/>
    </row>
    <row r="84" spans="3:4" ht="15.75">
      <c r="C84" s="14"/>
      <c r="D84" s="15"/>
    </row>
    <row r="85" spans="3:4" ht="15.75">
      <c r="C85" s="14"/>
      <c r="D85" s="15"/>
    </row>
    <row r="86" spans="3:4" ht="15.75">
      <c r="C86" s="14"/>
      <c r="D86" s="15"/>
    </row>
    <row r="87" spans="3:4" ht="15.75">
      <c r="C87" s="14"/>
      <c r="D87" s="15"/>
    </row>
    <row r="88" spans="3:4" ht="15.75">
      <c r="C88" s="14"/>
      <c r="D88" s="15"/>
    </row>
    <row r="89" spans="3:4" ht="15.75">
      <c r="C89" s="14"/>
      <c r="D89" s="15"/>
    </row>
    <row r="90" spans="3:4" ht="15.75">
      <c r="C90" s="14"/>
      <c r="D90" s="15"/>
    </row>
    <row r="91" spans="3:4" ht="15.75">
      <c r="C91" s="14"/>
      <c r="D91" s="15"/>
    </row>
    <row r="92" spans="3:4" ht="15.75">
      <c r="C92" s="14"/>
      <c r="D92" s="15"/>
    </row>
    <row r="93" spans="3:4" ht="15.75">
      <c r="C93" s="14"/>
      <c r="D93" s="15"/>
    </row>
    <row r="94" spans="3:4" ht="15">
      <c r="C94" s="8"/>
      <c r="D94" s="15"/>
    </row>
  </sheetData>
  <sheetProtection/>
  <autoFilter ref="A3:E43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0"/>
  <sheetViews>
    <sheetView zoomScalePageLayoutView="0" workbookViewId="0" topLeftCell="A288">
      <selection activeCell="D306" sqref="D306"/>
    </sheetView>
  </sheetViews>
  <sheetFormatPr defaultColWidth="9.140625" defaultRowHeight="15"/>
  <cols>
    <col min="1" max="1" width="5.00390625" style="18" bestFit="1" customWidth="1"/>
    <col min="2" max="2" width="27.7109375" style="18" customWidth="1"/>
    <col min="3" max="3" width="36.8515625" style="18" customWidth="1"/>
    <col min="4" max="4" width="42.8515625" style="18" customWidth="1"/>
    <col min="5" max="5" width="4.28125" style="18" bestFit="1" customWidth="1"/>
    <col min="6" max="6" width="3.7109375" style="18" bestFit="1" customWidth="1"/>
    <col min="7" max="7" width="3.57421875" style="18" bestFit="1" customWidth="1"/>
    <col min="8" max="8" width="2.57421875" style="18" bestFit="1" customWidth="1"/>
    <col min="9" max="10" width="3.57421875" style="18" bestFit="1" customWidth="1"/>
    <col min="11" max="11" width="3.7109375" style="18" bestFit="1" customWidth="1"/>
    <col min="12" max="12" width="4.421875" style="18" bestFit="1" customWidth="1"/>
    <col min="13" max="13" width="20.421875" style="18" bestFit="1" customWidth="1"/>
    <col min="14" max="16384" width="9.140625" style="18" customWidth="1"/>
  </cols>
  <sheetData>
    <row r="1" spans="1:4" ht="11.25">
      <c r="A1" s="16" t="s">
        <v>89</v>
      </c>
      <c r="B1" s="64" t="s">
        <v>90</v>
      </c>
      <c r="C1" s="64" t="s">
        <v>91</v>
      </c>
      <c r="D1" s="17" t="s">
        <v>92</v>
      </c>
    </row>
    <row r="2" spans="1:13" ht="12" thickBot="1">
      <c r="A2" s="19" t="s">
        <v>93</v>
      </c>
      <c r="B2" s="65"/>
      <c r="C2" s="65"/>
      <c r="D2" s="21" t="s">
        <v>94</v>
      </c>
      <c r="E2" s="22" t="s">
        <v>95</v>
      </c>
      <c r="F2" s="22" t="s">
        <v>96</v>
      </c>
      <c r="G2" s="22" t="s">
        <v>97</v>
      </c>
      <c r="H2" s="22" t="s">
        <v>98</v>
      </c>
      <c r="I2" s="22" t="s">
        <v>99</v>
      </c>
      <c r="J2" s="22" t="s">
        <v>100</v>
      </c>
      <c r="K2" s="22" t="s">
        <v>101</v>
      </c>
      <c r="L2" s="22" t="s">
        <v>102</v>
      </c>
      <c r="M2" s="18" t="s">
        <v>103</v>
      </c>
    </row>
    <row r="3" spans="1:13" ht="12" thickBot="1">
      <c r="A3" s="19">
        <v>1</v>
      </c>
      <c r="B3" s="23" t="s">
        <v>104</v>
      </c>
      <c r="C3" s="21" t="e">
        <f>Лист1!#REF!</f>
        <v>#REF!</v>
      </c>
      <c r="D3" s="23" t="s">
        <v>105</v>
      </c>
      <c r="E3" s="22" t="str">
        <f>MID(D3,1,3)</f>
        <v>126</v>
      </c>
      <c r="F3" s="22" t="str">
        <f>MID(D3,12,2)</f>
        <v>20</v>
      </c>
      <c r="G3" s="22" t="str">
        <f>MID(D3,17,3)</f>
        <v>804</v>
      </c>
      <c r="H3" s="22" t="str">
        <f>MID(D3,24,1)</f>
        <v>2</v>
      </c>
      <c r="I3" s="22" t="str">
        <f>MID(D3,31,2)</f>
        <v>20</v>
      </c>
      <c r="J3" s="22" t="str">
        <f>MID(D3,37,3)</f>
        <v>793</v>
      </c>
      <c r="K3" s="22" t="str">
        <f>MID(D3,44,2)</f>
        <v>20</v>
      </c>
      <c r="L3" s="22" t="str">
        <f>MID(D3,50,4)</f>
        <v>0009</v>
      </c>
      <c r="M3" s="18" t="str">
        <f>E3&amp;" "&amp;F3&amp;" "&amp;G3&amp;" "&amp;H3&amp;" "&amp;I3&amp;" "&amp;J3&amp;" "&amp;K3&amp;" "&amp;L3</f>
        <v>126 20 804 2 20 793 20 0009</v>
      </c>
    </row>
    <row r="4" spans="1:13" ht="12" thickBot="1">
      <c r="A4" s="19">
        <v>2</v>
      </c>
      <c r="B4" s="24" t="s">
        <v>106</v>
      </c>
      <c r="C4" s="21"/>
      <c r="D4" s="23" t="s">
        <v>107</v>
      </c>
      <c r="E4" s="22" t="str">
        <f aca="true" t="shared" si="0" ref="E4:E67">MID(D4,1,3)</f>
        <v>126</v>
      </c>
      <c r="F4" s="22" t="str">
        <f aca="true" t="shared" si="1" ref="F4:F67">MID(D4,12,2)</f>
        <v>20</v>
      </c>
      <c r="G4" s="22" t="str">
        <f aca="true" t="shared" si="2" ref="G4:G67">MID(D4,17,3)</f>
        <v>804</v>
      </c>
      <c r="H4" s="22" t="str">
        <f aca="true" t="shared" si="3" ref="H4:H52">MID(D4,24,1)</f>
        <v>2</v>
      </c>
      <c r="I4" s="22" t="str">
        <f aca="true" t="shared" si="4" ref="I4:I52">MID(D4,31,2)</f>
        <v>20</v>
      </c>
      <c r="J4" s="22" t="str">
        <f aca="true" t="shared" si="5" ref="J4:J49">MID(D4,37,3)</f>
        <v>793</v>
      </c>
      <c r="K4" s="22" t="str">
        <f aca="true" t="shared" si="6" ref="K4:K52">MID(D4,44,2)</f>
        <v>20</v>
      </c>
      <c r="L4" s="22" t="str">
        <f aca="true" t="shared" si="7" ref="L4:L67">MID(D4,50,4)</f>
        <v>0010</v>
      </c>
      <c r="M4" s="18" t="str">
        <f aca="true" t="shared" si="8" ref="M4:M67">E4&amp;" "&amp;F4&amp;" "&amp;G4&amp;" "&amp;H4&amp;" "&amp;I4&amp;" "&amp;J4&amp;" "&amp;K4&amp;" "&amp;L4</f>
        <v>126 20 804 2 20 793 20 0010</v>
      </c>
    </row>
    <row r="5" spans="1:13" ht="12" thickBot="1">
      <c r="A5" s="19">
        <v>3</v>
      </c>
      <c r="B5" s="24" t="s">
        <v>108</v>
      </c>
      <c r="C5" s="21"/>
      <c r="D5" s="23" t="s">
        <v>109</v>
      </c>
      <c r="E5" s="22" t="str">
        <f t="shared" si="0"/>
        <v>126</v>
      </c>
      <c r="F5" s="22" t="str">
        <f t="shared" si="1"/>
        <v>20</v>
      </c>
      <c r="G5" s="22" t="str">
        <f t="shared" si="2"/>
        <v>804</v>
      </c>
      <c r="H5" s="22" t="str">
        <f t="shared" si="3"/>
        <v>2</v>
      </c>
      <c r="I5" s="22" t="str">
        <f t="shared" si="4"/>
        <v>20</v>
      </c>
      <c r="J5" s="22" t="str">
        <f t="shared" si="5"/>
        <v>793</v>
      </c>
      <c r="K5" s="22" t="str">
        <f t="shared" si="6"/>
        <v>20</v>
      </c>
      <c r="L5" s="22" t="str">
        <f t="shared" si="7"/>
        <v>0011</v>
      </c>
      <c r="M5" s="18" t="str">
        <f t="shared" si="8"/>
        <v>126 20 804 2 20 793 20 0011</v>
      </c>
    </row>
    <row r="6" spans="1:13" ht="12" thickBot="1">
      <c r="A6" s="19">
        <v>4</v>
      </c>
      <c r="B6" s="23" t="s">
        <v>110</v>
      </c>
      <c r="C6" s="21" t="str">
        <f>Лист1!B4</f>
        <v>Відділення № 11 ПАТ «МЕГАБАНК»</v>
      </c>
      <c r="D6" s="23" t="s">
        <v>111</v>
      </c>
      <c r="E6" s="22" t="str">
        <f t="shared" si="0"/>
        <v>126</v>
      </c>
      <c r="F6" s="22" t="str">
        <f t="shared" si="1"/>
        <v>20</v>
      </c>
      <c r="G6" s="22" t="str">
        <f t="shared" si="2"/>
        <v>804</v>
      </c>
      <c r="H6" s="22" t="str">
        <f t="shared" si="3"/>
        <v>2</v>
      </c>
      <c r="I6" s="22" t="str">
        <f t="shared" si="4"/>
        <v>20</v>
      </c>
      <c r="J6" s="22" t="str">
        <f t="shared" si="5"/>
        <v>793</v>
      </c>
      <c r="K6" s="22" t="str">
        <f t="shared" si="6"/>
        <v>20</v>
      </c>
      <c r="L6" s="22" t="str">
        <f t="shared" si="7"/>
        <v>0012</v>
      </c>
      <c r="M6" s="18" t="str">
        <f t="shared" si="8"/>
        <v>126 20 804 2 20 793 20 0012</v>
      </c>
    </row>
    <row r="7" spans="1:13" ht="12" thickBot="1">
      <c r="A7" s="19">
        <v>5</v>
      </c>
      <c r="B7" s="23" t="s">
        <v>112</v>
      </c>
      <c r="C7" s="21" t="e">
        <f>Лист1!#REF!</f>
        <v>#REF!</v>
      </c>
      <c r="D7" s="23" t="s">
        <v>113</v>
      </c>
      <c r="E7" s="22" t="str">
        <f t="shared" si="0"/>
        <v>126</v>
      </c>
      <c r="F7" s="22" t="str">
        <f t="shared" si="1"/>
        <v>20</v>
      </c>
      <c r="G7" s="22" t="str">
        <f t="shared" si="2"/>
        <v>804</v>
      </c>
      <c r="H7" s="22" t="str">
        <f t="shared" si="3"/>
        <v>2</v>
      </c>
      <c r="I7" s="22" t="str">
        <f t="shared" si="4"/>
        <v>20</v>
      </c>
      <c r="J7" s="22" t="str">
        <f t="shared" si="5"/>
        <v>793</v>
      </c>
      <c r="K7" s="22" t="str">
        <f t="shared" si="6"/>
        <v>20</v>
      </c>
      <c r="L7" s="22" t="str">
        <f t="shared" si="7"/>
        <v>0013</v>
      </c>
      <c r="M7" s="18" t="str">
        <f t="shared" si="8"/>
        <v>126 20 804 2 20 793 20 0013</v>
      </c>
    </row>
    <row r="8" spans="1:13" ht="12" thickBot="1">
      <c r="A8" s="19">
        <v>6</v>
      </c>
      <c r="B8" s="23" t="s">
        <v>114</v>
      </c>
      <c r="C8" s="21" t="str">
        <f>Лист1!B5</f>
        <v>Відділення № 13 ПАТ «МЕГАБАНК»</v>
      </c>
      <c r="D8" s="23" t="s">
        <v>115</v>
      </c>
      <c r="E8" s="22" t="str">
        <f t="shared" si="0"/>
        <v>126</v>
      </c>
      <c r="F8" s="22" t="str">
        <f t="shared" si="1"/>
        <v>20</v>
      </c>
      <c r="G8" s="22" t="str">
        <f t="shared" si="2"/>
        <v>804</v>
      </c>
      <c r="H8" s="22" t="str">
        <f t="shared" si="3"/>
        <v>2</v>
      </c>
      <c r="I8" s="22" t="str">
        <f t="shared" si="4"/>
        <v>20</v>
      </c>
      <c r="J8" s="22" t="str">
        <f t="shared" si="5"/>
        <v>793</v>
      </c>
      <c r="K8" s="22" t="str">
        <f t="shared" si="6"/>
        <v>20</v>
      </c>
      <c r="L8" s="22" t="str">
        <f t="shared" si="7"/>
        <v>0014</v>
      </c>
      <c r="M8" s="18" t="str">
        <f t="shared" si="8"/>
        <v>126 20 804 2 20 793 20 0014</v>
      </c>
    </row>
    <row r="9" spans="1:13" ht="12" thickBot="1">
      <c r="A9" s="19">
        <v>7</v>
      </c>
      <c r="B9" s="23" t="s">
        <v>116</v>
      </c>
      <c r="C9" s="21" t="e">
        <f>Лист1!#REF!</f>
        <v>#REF!</v>
      </c>
      <c r="D9" s="23" t="s">
        <v>117</v>
      </c>
      <c r="E9" s="22" t="str">
        <f t="shared" si="0"/>
        <v>126</v>
      </c>
      <c r="F9" s="22" t="str">
        <f t="shared" si="1"/>
        <v>20</v>
      </c>
      <c r="G9" s="22" t="str">
        <f t="shared" si="2"/>
        <v>804</v>
      </c>
      <c r="H9" s="22" t="str">
        <f t="shared" si="3"/>
        <v>2</v>
      </c>
      <c r="I9" s="22" t="str">
        <f t="shared" si="4"/>
        <v>20</v>
      </c>
      <c r="J9" s="22" t="str">
        <f t="shared" si="5"/>
        <v>793</v>
      </c>
      <c r="K9" s="22" t="str">
        <f t="shared" si="6"/>
        <v>20</v>
      </c>
      <c r="L9" s="22" t="str">
        <f t="shared" si="7"/>
        <v>0015</v>
      </c>
      <c r="M9" s="18" t="str">
        <f t="shared" si="8"/>
        <v>126 20 804 2 20 793 20 0015</v>
      </c>
    </row>
    <row r="10" spans="1:13" ht="12" thickBot="1">
      <c r="A10" s="19">
        <v>8</v>
      </c>
      <c r="B10" s="23" t="s">
        <v>118</v>
      </c>
      <c r="C10" s="21" t="e">
        <f>Лист1!#REF!</f>
        <v>#REF!</v>
      </c>
      <c r="D10" s="23" t="s">
        <v>119</v>
      </c>
      <c r="E10" s="22" t="str">
        <f t="shared" si="0"/>
        <v>126</v>
      </c>
      <c r="F10" s="22" t="str">
        <f t="shared" si="1"/>
        <v>20</v>
      </c>
      <c r="G10" s="22" t="str">
        <f t="shared" si="2"/>
        <v>804</v>
      </c>
      <c r="H10" s="22" t="str">
        <f t="shared" si="3"/>
        <v>2</v>
      </c>
      <c r="I10" s="22" t="str">
        <f t="shared" si="4"/>
        <v>20</v>
      </c>
      <c r="J10" s="22" t="str">
        <f t="shared" si="5"/>
        <v>793</v>
      </c>
      <c r="K10" s="22" t="str">
        <f t="shared" si="6"/>
        <v>20</v>
      </c>
      <c r="L10" s="22" t="str">
        <f t="shared" si="7"/>
        <v>0017</v>
      </c>
      <c r="M10" s="18" t="str">
        <f t="shared" si="8"/>
        <v>126 20 804 2 20 793 20 0017</v>
      </c>
    </row>
    <row r="11" spans="1:13" ht="12" thickBot="1">
      <c r="A11" s="19">
        <v>9</v>
      </c>
      <c r="B11" s="23" t="s">
        <v>120</v>
      </c>
      <c r="C11" s="21" t="str">
        <f>Лист1!B6</f>
        <v>Відділення № 17 ПАТ «МЕГАБАНК»</v>
      </c>
      <c r="D11" s="23" t="s">
        <v>121</v>
      </c>
      <c r="E11" s="22" t="str">
        <f t="shared" si="0"/>
        <v>126</v>
      </c>
      <c r="F11" s="22" t="str">
        <f t="shared" si="1"/>
        <v>20</v>
      </c>
      <c r="G11" s="22" t="str">
        <f t="shared" si="2"/>
        <v>804</v>
      </c>
      <c r="H11" s="22" t="str">
        <f t="shared" si="3"/>
        <v>2</v>
      </c>
      <c r="I11" s="22" t="str">
        <f t="shared" si="4"/>
        <v>20</v>
      </c>
      <c r="J11" s="22" t="str">
        <f t="shared" si="5"/>
        <v>793</v>
      </c>
      <c r="K11" s="22" t="str">
        <f t="shared" si="6"/>
        <v>20</v>
      </c>
      <c r="L11" s="22" t="str">
        <f t="shared" si="7"/>
        <v>0018</v>
      </c>
      <c r="M11" s="18" t="str">
        <f t="shared" si="8"/>
        <v>126 20 804 2 20 793 20 0018</v>
      </c>
    </row>
    <row r="12" spans="1:13" ht="12" thickBot="1">
      <c r="A12" s="19">
        <v>10</v>
      </c>
      <c r="B12" s="23" t="s">
        <v>122</v>
      </c>
      <c r="C12" s="21" t="e">
        <f>Лист1!#REF!</f>
        <v>#REF!</v>
      </c>
      <c r="D12" s="23" t="s">
        <v>123</v>
      </c>
      <c r="E12" s="22" t="str">
        <f t="shared" si="0"/>
        <v>126</v>
      </c>
      <c r="F12" s="22" t="str">
        <f t="shared" si="1"/>
        <v>20</v>
      </c>
      <c r="G12" s="22" t="str">
        <f t="shared" si="2"/>
        <v>804</v>
      </c>
      <c r="H12" s="22" t="str">
        <f t="shared" si="3"/>
        <v>2</v>
      </c>
      <c r="I12" s="22" t="str">
        <f t="shared" si="4"/>
        <v>20</v>
      </c>
      <c r="J12" s="22" t="str">
        <f t="shared" si="5"/>
        <v>793</v>
      </c>
      <c r="K12" s="22" t="str">
        <f t="shared" si="6"/>
        <v>20</v>
      </c>
      <c r="L12" s="22" t="str">
        <f t="shared" si="7"/>
        <v>0019</v>
      </c>
      <c r="M12" s="18" t="str">
        <f t="shared" si="8"/>
        <v>126 20 804 2 20 793 20 0019</v>
      </c>
    </row>
    <row r="13" spans="1:13" ht="12" thickBot="1">
      <c r="A13" s="19">
        <v>11</v>
      </c>
      <c r="B13" s="23" t="s">
        <v>124</v>
      </c>
      <c r="C13" s="21" t="str">
        <f>Лист1!B7</f>
        <v>Відділення № 19 ПАТ «МЕГАБАНК»</v>
      </c>
      <c r="D13" s="23" t="s">
        <v>125</v>
      </c>
      <c r="E13" s="22" t="str">
        <f t="shared" si="0"/>
        <v>126</v>
      </c>
      <c r="F13" s="22" t="str">
        <f t="shared" si="1"/>
        <v>20</v>
      </c>
      <c r="G13" s="22" t="str">
        <f t="shared" si="2"/>
        <v>804</v>
      </c>
      <c r="H13" s="22" t="str">
        <f t="shared" si="3"/>
        <v>2</v>
      </c>
      <c r="I13" s="22" t="str">
        <f t="shared" si="4"/>
        <v>20</v>
      </c>
      <c r="J13" s="22" t="str">
        <f t="shared" si="5"/>
        <v>793</v>
      </c>
      <c r="K13" s="22" t="str">
        <f t="shared" si="6"/>
        <v>20</v>
      </c>
      <c r="L13" s="22" t="str">
        <f t="shared" si="7"/>
        <v>0020</v>
      </c>
      <c r="M13" s="18" t="str">
        <f t="shared" si="8"/>
        <v>126 20 804 2 20 793 20 0020</v>
      </c>
    </row>
    <row r="14" spans="1:13" ht="12" thickBot="1">
      <c r="A14" s="19">
        <v>12</v>
      </c>
      <c r="B14" s="23" t="s">
        <v>126</v>
      </c>
      <c r="C14" s="21" t="str">
        <f>Лист1!B8</f>
        <v>Відділення № 20 ПАТ «МЕГАБАНК»</v>
      </c>
      <c r="D14" s="23" t="s">
        <v>127</v>
      </c>
      <c r="E14" s="22" t="str">
        <f t="shared" si="0"/>
        <v>126</v>
      </c>
      <c r="F14" s="22" t="str">
        <f t="shared" si="1"/>
        <v>20</v>
      </c>
      <c r="G14" s="22" t="str">
        <f t="shared" si="2"/>
        <v>804</v>
      </c>
      <c r="H14" s="22" t="str">
        <f t="shared" si="3"/>
        <v>2</v>
      </c>
      <c r="I14" s="22" t="str">
        <f t="shared" si="4"/>
        <v>20</v>
      </c>
      <c r="J14" s="22" t="str">
        <f t="shared" si="5"/>
        <v>793</v>
      </c>
      <c r="K14" s="22" t="str">
        <f t="shared" si="6"/>
        <v>20</v>
      </c>
      <c r="L14" s="22" t="str">
        <f t="shared" si="7"/>
        <v>0021</v>
      </c>
      <c r="M14" s="18" t="str">
        <f t="shared" si="8"/>
        <v>126 20 804 2 20 793 20 0021</v>
      </c>
    </row>
    <row r="15" spans="1:13" ht="12" thickBot="1">
      <c r="A15" s="19">
        <v>13</v>
      </c>
      <c r="B15" s="23" t="s">
        <v>128</v>
      </c>
      <c r="C15" s="21" t="str">
        <f>Лист1!B9</f>
        <v>Відділення № 21 ПАТ «МЕГАБАНК»</v>
      </c>
      <c r="D15" s="23" t="s">
        <v>129</v>
      </c>
      <c r="E15" s="22" t="str">
        <f t="shared" si="0"/>
        <v>126</v>
      </c>
      <c r="F15" s="22" t="str">
        <f t="shared" si="1"/>
        <v>20</v>
      </c>
      <c r="G15" s="22" t="str">
        <f t="shared" si="2"/>
        <v>804</v>
      </c>
      <c r="H15" s="22" t="str">
        <f t="shared" si="3"/>
        <v>2</v>
      </c>
      <c r="I15" s="22" t="str">
        <f t="shared" si="4"/>
        <v>20</v>
      </c>
      <c r="J15" s="22" t="str">
        <f t="shared" si="5"/>
        <v>793</v>
      </c>
      <c r="K15" s="22" t="str">
        <f t="shared" si="6"/>
        <v>20</v>
      </c>
      <c r="L15" s="22" t="str">
        <f t="shared" si="7"/>
        <v>0022</v>
      </c>
      <c r="M15" s="18" t="str">
        <f t="shared" si="8"/>
        <v>126 20 804 2 20 793 20 0022</v>
      </c>
    </row>
    <row r="16" spans="1:13" ht="12" thickBot="1">
      <c r="A16" s="19">
        <v>14</v>
      </c>
      <c r="B16" s="23" t="s">
        <v>130</v>
      </c>
      <c r="C16" s="21" t="e">
        <f>Лист1!#REF!</f>
        <v>#REF!</v>
      </c>
      <c r="D16" s="23" t="s">
        <v>131</v>
      </c>
      <c r="E16" s="22" t="str">
        <f t="shared" si="0"/>
        <v>126</v>
      </c>
      <c r="F16" s="22" t="str">
        <f t="shared" si="1"/>
        <v>20</v>
      </c>
      <c r="G16" s="22" t="str">
        <f t="shared" si="2"/>
        <v>804</v>
      </c>
      <c r="H16" s="22" t="str">
        <f t="shared" si="3"/>
        <v>2</v>
      </c>
      <c r="I16" s="22" t="str">
        <f t="shared" si="4"/>
        <v>20</v>
      </c>
      <c r="J16" s="22" t="str">
        <f t="shared" si="5"/>
        <v>793</v>
      </c>
      <c r="K16" s="22" t="str">
        <f t="shared" si="6"/>
        <v>20</v>
      </c>
      <c r="L16" s="22" t="str">
        <f t="shared" si="7"/>
        <v>0023</v>
      </c>
      <c r="M16" s="18" t="str">
        <f t="shared" si="8"/>
        <v>126 20 804 2 20 793 20 0023</v>
      </c>
    </row>
    <row r="17" spans="1:13" ht="12" thickBot="1">
      <c r="A17" s="19">
        <v>15</v>
      </c>
      <c r="B17" s="23" t="s">
        <v>132</v>
      </c>
      <c r="C17" s="21" t="str">
        <f>Лист1!B10</f>
        <v>Відділення № 23 ПАТ «МЕГАБАНК»</v>
      </c>
      <c r="D17" s="23" t="s">
        <v>133</v>
      </c>
      <c r="E17" s="22" t="str">
        <f t="shared" si="0"/>
        <v>126</v>
      </c>
      <c r="F17" s="22" t="str">
        <f t="shared" si="1"/>
        <v>20</v>
      </c>
      <c r="G17" s="22" t="str">
        <f t="shared" si="2"/>
        <v>804</v>
      </c>
      <c r="H17" s="22" t="str">
        <f t="shared" si="3"/>
        <v>2</v>
      </c>
      <c r="I17" s="22" t="str">
        <f t="shared" si="4"/>
        <v>20</v>
      </c>
      <c r="J17" s="22" t="str">
        <f t="shared" si="5"/>
        <v>793</v>
      </c>
      <c r="K17" s="22" t="str">
        <f t="shared" si="6"/>
        <v>20</v>
      </c>
      <c r="L17" s="22" t="str">
        <f t="shared" si="7"/>
        <v>0024</v>
      </c>
      <c r="M17" s="18" t="str">
        <f t="shared" si="8"/>
        <v>126 20 804 2 20 793 20 0024</v>
      </c>
    </row>
    <row r="18" spans="1:13" ht="12" thickBot="1">
      <c r="A18" s="19">
        <v>16</v>
      </c>
      <c r="B18" s="23" t="s">
        <v>134</v>
      </c>
      <c r="C18" s="21" t="str">
        <f>Лист1!B11</f>
        <v>Відділення № 24 ПАТ «МЕГАБАНК»</v>
      </c>
      <c r="D18" s="23" t="s">
        <v>135</v>
      </c>
      <c r="E18" s="22" t="str">
        <f t="shared" si="0"/>
        <v>126</v>
      </c>
      <c r="F18" s="22" t="str">
        <f t="shared" si="1"/>
        <v>20</v>
      </c>
      <c r="G18" s="22" t="str">
        <f t="shared" si="2"/>
        <v>804</v>
      </c>
      <c r="H18" s="22" t="str">
        <f t="shared" si="3"/>
        <v>2</v>
      </c>
      <c r="I18" s="22" t="str">
        <f t="shared" si="4"/>
        <v>20</v>
      </c>
      <c r="J18" s="22" t="str">
        <f t="shared" si="5"/>
        <v>793</v>
      </c>
      <c r="K18" s="22" t="str">
        <f t="shared" si="6"/>
        <v>20</v>
      </c>
      <c r="L18" s="22" t="str">
        <f t="shared" si="7"/>
        <v>0025</v>
      </c>
      <c r="M18" s="18" t="str">
        <f t="shared" si="8"/>
        <v>126 20 804 2 20 793 20 0025</v>
      </c>
    </row>
    <row r="19" spans="1:13" ht="12" thickBot="1">
      <c r="A19" s="19">
        <v>17</v>
      </c>
      <c r="B19" s="23" t="s">
        <v>136</v>
      </c>
      <c r="C19" s="21" t="e">
        <f>Лист1!#REF!</f>
        <v>#REF!</v>
      </c>
      <c r="D19" s="23" t="s">
        <v>137</v>
      </c>
      <c r="E19" s="22" t="str">
        <f t="shared" si="0"/>
        <v>126</v>
      </c>
      <c r="F19" s="22" t="str">
        <f t="shared" si="1"/>
        <v>20</v>
      </c>
      <c r="G19" s="22" t="str">
        <f t="shared" si="2"/>
        <v>804</v>
      </c>
      <c r="H19" s="22" t="str">
        <f t="shared" si="3"/>
        <v>2</v>
      </c>
      <c r="I19" s="22" t="str">
        <f t="shared" si="4"/>
        <v>20</v>
      </c>
      <c r="J19" s="22" t="str">
        <f t="shared" si="5"/>
        <v>793</v>
      </c>
      <c r="K19" s="22" t="str">
        <f t="shared" si="6"/>
        <v>20</v>
      </c>
      <c r="L19" s="22" t="str">
        <f t="shared" si="7"/>
        <v>0026</v>
      </c>
      <c r="M19" s="18" t="str">
        <f t="shared" si="8"/>
        <v>126 20 804 2 20 793 20 0026</v>
      </c>
    </row>
    <row r="20" spans="1:13" ht="12" thickBot="1">
      <c r="A20" s="19">
        <v>18</v>
      </c>
      <c r="B20" s="23" t="s">
        <v>138</v>
      </c>
      <c r="C20" s="21" t="e">
        <f>Лист1!#REF!</f>
        <v>#REF!</v>
      </c>
      <c r="D20" s="23" t="s">
        <v>139</v>
      </c>
      <c r="E20" s="22" t="str">
        <f t="shared" si="0"/>
        <v>126</v>
      </c>
      <c r="F20" s="22" t="str">
        <f t="shared" si="1"/>
        <v>20</v>
      </c>
      <c r="G20" s="22" t="str">
        <f t="shared" si="2"/>
        <v>804</v>
      </c>
      <c r="H20" s="22" t="str">
        <f t="shared" si="3"/>
        <v>2</v>
      </c>
      <c r="I20" s="22" t="str">
        <f t="shared" si="4"/>
        <v>20</v>
      </c>
      <c r="J20" s="22" t="str">
        <f t="shared" si="5"/>
        <v>793</v>
      </c>
      <c r="K20" s="22" t="str">
        <f t="shared" si="6"/>
        <v>20</v>
      </c>
      <c r="L20" s="22" t="str">
        <f t="shared" si="7"/>
        <v>0028</v>
      </c>
      <c r="M20" s="18" t="str">
        <f t="shared" si="8"/>
        <v>126 20 804 2 20 793 20 0028</v>
      </c>
    </row>
    <row r="21" spans="1:13" ht="12" thickBot="1">
      <c r="A21" s="19">
        <v>19</v>
      </c>
      <c r="B21" s="23" t="s">
        <v>140</v>
      </c>
      <c r="C21" s="21" t="e">
        <f>Лист1!#REF!</f>
        <v>#REF!</v>
      </c>
      <c r="D21" s="23" t="s">
        <v>141</v>
      </c>
      <c r="E21" s="22" t="str">
        <f t="shared" si="0"/>
        <v>126</v>
      </c>
      <c r="F21" s="22" t="str">
        <f t="shared" si="1"/>
        <v>20</v>
      </c>
      <c r="G21" s="22" t="str">
        <f t="shared" si="2"/>
        <v>804</v>
      </c>
      <c r="H21" s="22" t="str">
        <f t="shared" si="3"/>
        <v>2</v>
      </c>
      <c r="I21" s="22" t="str">
        <f t="shared" si="4"/>
        <v>20</v>
      </c>
      <c r="J21" s="22" t="str">
        <f t="shared" si="5"/>
        <v>793</v>
      </c>
      <c r="K21" s="22" t="str">
        <f t="shared" si="6"/>
        <v>20</v>
      </c>
      <c r="L21" s="22" t="str">
        <f t="shared" si="7"/>
        <v>0029</v>
      </c>
      <c r="M21" s="18" t="str">
        <f t="shared" si="8"/>
        <v>126 20 804 2 20 793 20 0029</v>
      </c>
    </row>
    <row r="22" spans="1:13" ht="12" thickBot="1">
      <c r="A22" s="19">
        <v>20</v>
      </c>
      <c r="B22" s="23" t="s">
        <v>142</v>
      </c>
      <c r="C22" s="21" t="e">
        <f>Лист1!#REF!</f>
        <v>#REF!</v>
      </c>
      <c r="D22" s="23" t="s">
        <v>143</v>
      </c>
      <c r="E22" s="22" t="str">
        <f t="shared" si="0"/>
        <v>126</v>
      </c>
      <c r="F22" s="22" t="str">
        <f t="shared" si="1"/>
        <v>20</v>
      </c>
      <c r="G22" s="22" t="str">
        <f t="shared" si="2"/>
        <v>804</v>
      </c>
      <c r="H22" s="22" t="str">
        <f t="shared" si="3"/>
        <v>2</v>
      </c>
      <c r="I22" s="22" t="str">
        <f t="shared" si="4"/>
        <v>20</v>
      </c>
      <c r="J22" s="22" t="str">
        <f t="shared" si="5"/>
        <v>793</v>
      </c>
      <c r="K22" s="22" t="str">
        <f t="shared" si="6"/>
        <v>20</v>
      </c>
      <c r="L22" s="22" t="str">
        <f t="shared" si="7"/>
        <v>0030</v>
      </c>
      <c r="M22" s="18" t="str">
        <f t="shared" si="8"/>
        <v>126 20 804 2 20 793 20 0030</v>
      </c>
    </row>
    <row r="23" spans="1:13" ht="12" thickBot="1">
      <c r="A23" s="19">
        <v>21</v>
      </c>
      <c r="B23" s="23" t="s">
        <v>144</v>
      </c>
      <c r="C23" s="21" t="str">
        <f>Лист1!B12</f>
        <v>Відділення № 30 ПАТ «МЕГАБАНК»</v>
      </c>
      <c r="D23" s="23" t="s">
        <v>145</v>
      </c>
      <c r="E23" s="22" t="str">
        <f t="shared" si="0"/>
        <v>126</v>
      </c>
      <c r="F23" s="22" t="str">
        <f t="shared" si="1"/>
        <v>20</v>
      </c>
      <c r="G23" s="22" t="str">
        <f t="shared" si="2"/>
        <v>804</v>
      </c>
      <c r="H23" s="22" t="str">
        <f t="shared" si="3"/>
        <v>2</v>
      </c>
      <c r="I23" s="22" t="str">
        <f t="shared" si="4"/>
        <v>20</v>
      </c>
      <c r="J23" s="22" t="str">
        <f t="shared" si="5"/>
        <v>793</v>
      </c>
      <c r="K23" s="22" t="str">
        <f t="shared" si="6"/>
        <v>20</v>
      </c>
      <c r="L23" s="22" t="str">
        <f t="shared" si="7"/>
        <v>0031</v>
      </c>
      <c r="M23" s="18" t="str">
        <f t="shared" si="8"/>
        <v>126 20 804 2 20 793 20 0031</v>
      </c>
    </row>
    <row r="24" spans="1:13" ht="12" thickBot="1">
      <c r="A24" s="19">
        <v>22</v>
      </c>
      <c r="B24" s="23" t="s">
        <v>146</v>
      </c>
      <c r="C24" s="21" t="e">
        <f>Лист1!#REF!</f>
        <v>#REF!</v>
      </c>
      <c r="D24" s="23" t="s">
        <v>147</v>
      </c>
      <c r="E24" s="22" t="str">
        <f t="shared" si="0"/>
        <v>126</v>
      </c>
      <c r="F24" s="22" t="str">
        <f t="shared" si="1"/>
        <v>20</v>
      </c>
      <c r="G24" s="22" t="str">
        <f t="shared" si="2"/>
        <v>804</v>
      </c>
      <c r="H24" s="22" t="str">
        <f t="shared" si="3"/>
        <v>2</v>
      </c>
      <c r="I24" s="22" t="str">
        <f t="shared" si="4"/>
        <v>20</v>
      </c>
      <c r="J24" s="22" t="str">
        <f t="shared" si="5"/>
        <v>793</v>
      </c>
      <c r="K24" s="22" t="str">
        <f t="shared" si="6"/>
        <v>20</v>
      </c>
      <c r="L24" s="22" t="str">
        <f t="shared" si="7"/>
        <v>0032</v>
      </c>
      <c r="M24" s="18" t="str">
        <f t="shared" si="8"/>
        <v>126 20 804 2 20 793 20 0032</v>
      </c>
    </row>
    <row r="25" spans="1:13" ht="12" thickBot="1">
      <c r="A25" s="19">
        <v>23</v>
      </c>
      <c r="B25" s="23" t="s">
        <v>148</v>
      </c>
      <c r="C25" s="21" t="str">
        <f>Лист1!B13</f>
        <v>Відділення № 32 ПАТ «МЕГАБАНК»</v>
      </c>
      <c r="D25" s="23" t="s">
        <v>149</v>
      </c>
      <c r="E25" s="22" t="str">
        <f t="shared" si="0"/>
        <v>126</v>
      </c>
      <c r="F25" s="22" t="str">
        <f t="shared" si="1"/>
        <v>20</v>
      </c>
      <c r="G25" s="22" t="str">
        <f t="shared" si="2"/>
        <v>804</v>
      </c>
      <c r="H25" s="22" t="str">
        <f t="shared" si="3"/>
        <v>2</v>
      </c>
      <c r="I25" s="22" t="str">
        <f t="shared" si="4"/>
        <v>20</v>
      </c>
      <c r="J25" s="22" t="str">
        <f t="shared" si="5"/>
        <v>793</v>
      </c>
      <c r="K25" s="22" t="str">
        <f t="shared" si="6"/>
        <v>20</v>
      </c>
      <c r="L25" s="22" t="str">
        <f t="shared" si="7"/>
        <v>0033</v>
      </c>
      <c r="M25" s="18" t="str">
        <f t="shared" si="8"/>
        <v>126 20 804 2 20 793 20 0033</v>
      </c>
    </row>
    <row r="26" spans="1:13" ht="12" thickBot="1">
      <c r="A26" s="19">
        <v>24</v>
      </c>
      <c r="B26" s="23" t="s">
        <v>150</v>
      </c>
      <c r="C26" s="21" t="e">
        <f>Лист1!#REF!</f>
        <v>#REF!</v>
      </c>
      <c r="D26" s="23" t="s">
        <v>151</v>
      </c>
      <c r="E26" s="22" t="str">
        <f t="shared" si="0"/>
        <v>126</v>
      </c>
      <c r="F26" s="22" t="str">
        <f t="shared" si="1"/>
        <v>20</v>
      </c>
      <c r="G26" s="22" t="str">
        <f t="shared" si="2"/>
        <v>804</v>
      </c>
      <c r="H26" s="22" t="str">
        <f t="shared" si="3"/>
        <v>2</v>
      </c>
      <c r="I26" s="22" t="str">
        <f t="shared" si="4"/>
        <v>20</v>
      </c>
      <c r="J26" s="22" t="str">
        <f t="shared" si="5"/>
        <v>793</v>
      </c>
      <c r="K26" s="22" t="str">
        <f t="shared" si="6"/>
        <v>20</v>
      </c>
      <c r="L26" s="22" t="str">
        <f t="shared" si="7"/>
        <v>0034</v>
      </c>
      <c r="M26" s="18" t="str">
        <f t="shared" si="8"/>
        <v>126 20 804 2 20 793 20 0034</v>
      </c>
    </row>
    <row r="27" spans="1:13" ht="12" thickBot="1">
      <c r="A27" s="19">
        <v>25</v>
      </c>
      <c r="B27" s="23" t="s">
        <v>152</v>
      </c>
      <c r="C27" s="21" t="str">
        <f>Лист1!B14</f>
        <v>Відділення № 34 ПАТ «МЕГАБАНК»</v>
      </c>
      <c r="D27" s="23" t="s">
        <v>153</v>
      </c>
      <c r="E27" s="22" t="str">
        <f t="shared" si="0"/>
        <v>126</v>
      </c>
      <c r="F27" s="22" t="str">
        <f t="shared" si="1"/>
        <v>20</v>
      </c>
      <c r="G27" s="22" t="str">
        <f t="shared" si="2"/>
        <v>804</v>
      </c>
      <c r="H27" s="22" t="str">
        <f t="shared" si="3"/>
        <v>2</v>
      </c>
      <c r="I27" s="22" t="str">
        <f t="shared" si="4"/>
        <v>20</v>
      </c>
      <c r="J27" s="22" t="str">
        <f t="shared" si="5"/>
        <v>793</v>
      </c>
      <c r="K27" s="22" t="str">
        <f t="shared" si="6"/>
        <v>20</v>
      </c>
      <c r="L27" s="22" t="str">
        <f t="shared" si="7"/>
        <v>0035</v>
      </c>
      <c r="M27" s="18" t="str">
        <f t="shared" si="8"/>
        <v>126 20 804 2 20 793 20 0035</v>
      </c>
    </row>
    <row r="28" spans="1:13" ht="12" thickBot="1">
      <c r="A28" s="19">
        <v>26</v>
      </c>
      <c r="B28" s="24" t="s">
        <v>154</v>
      </c>
      <c r="C28" s="21"/>
      <c r="D28" s="23" t="s">
        <v>155</v>
      </c>
      <c r="E28" s="22" t="str">
        <f t="shared" si="0"/>
        <v>126</v>
      </c>
      <c r="F28" s="22" t="str">
        <f t="shared" si="1"/>
        <v>20</v>
      </c>
      <c r="G28" s="22" t="str">
        <f t="shared" si="2"/>
        <v>804</v>
      </c>
      <c r="H28" s="22" t="str">
        <f t="shared" si="3"/>
        <v>2</v>
      </c>
      <c r="I28" s="22" t="str">
        <f t="shared" si="4"/>
        <v>20</v>
      </c>
      <c r="J28" s="22" t="str">
        <f t="shared" si="5"/>
        <v>793</v>
      </c>
      <c r="K28" s="22" t="str">
        <f t="shared" si="6"/>
        <v>20</v>
      </c>
      <c r="L28" s="22" t="str">
        <f t="shared" si="7"/>
        <v>0036</v>
      </c>
      <c r="M28" s="18" t="str">
        <f t="shared" si="8"/>
        <v>126 20 804 2 20 793 20 0036</v>
      </c>
    </row>
    <row r="29" spans="1:13" ht="12" thickBot="1">
      <c r="A29" s="19">
        <v>27</v>
      </c>
      <c r="B29" s="23" t="s">
        <v>156</v>
      </c>
      <c r="C29" s="21" t="str">
        <f>Лист1!B15</f>
        <v>Відділення № 36 ПАТ «МЕГАБАНК»</v>
      </c>
      <c r="D29" s="23" t="s">
        <v>157</v>
      </c>
      <c r="E29" s="22" t="str">
        <f t="shared" si="0"/>
        <v>126</v>
      </c>
      <c r="F29" s="22" t="str">
        <f t="shared" si="1"/>
        <v>20</v>
      </c>
      <c r="G29" s="22" t="str">
        <f t="shared" si="2"/>
        <v>804</v>
      </c>
      <c r="H29" s="22" t="str">
        <f t="shared" si="3"/>
        <v>2</v>
      </c>
      <c r="I29" s="22" t="str">
        <f t="shared" si="4"/>
        <v>20</v>
      </c>
      <c r="J29" s="22" t="str">
        <f t="shared" si="5"/>
        <v>793</v>
      </c>
      <c r="K29" s="22" t="str">
        <f t="shared" si="6"/>
        <v>20</v>
      </c>
      <c r="L29" s="22" t="str">
        <f t="shared" si="7"/>
        <v>0037</v>
      </c>
      <c r="M29" s="18" t="str">
        <f t="shared" si="8"/>
        <v>126 20 804 2 20 793 20 0037</v>
      </c>
    </row>
    <row r="30" spans="1:13" ht="12" thickBot="1">
      <c r="A30" s="19">
        <v>28</v>
      </c>
      <c r="B30" s="23" t="s">
        <v>158</v>
      </c>
      <c r="C30" s="21" t="str">
        <f>Лист1!B16</f>
        <v>Відділення № 37 ПАТ «МЕГАБАНК»</v>
      </c>
      <c r="D30" s="23" t="s">
        <v>159</v>
      </c>
      <c r="E30" s="22" t="str">
        <f t="shared" si="0"/>
        <v>126</v>
      </c>
      <c r="F30" s="22" t="str">
        <f t="shared" si="1"/>
        <v>20</v>
      </c>
      <c r="G30" s="22" t="str">
        <f t="shared" si="2"/>
        <v>804</v>
      </c>
      <c r="H30" s="22" t="str">
        <f t="shared" si="3"/>
        <v>2</v>
      </c>
      <c r="I30" s="22" t="str">
        <f t="shared" si="4"/>
        <v>20</v>
      </c>
      <c r="J30" s="22" t="str">
        <f t="shared" si="5"/>
        <v>793</v>
      </c>
      <c r="K30" s="22" t="str">
        <f t="shared" si="6"/>
        <v>20</v>
      </c>
      <c r="L30" s="22" t="str">
        <f t="shared" si="7"/>
        <v>0038</v>
      </c>
      <c r="M30" s="18" t="str">
        <f t="shared" si="8"/>
        <v>126 20 804 2 20 793 20 0038</v>
      </c>
    </row>
    <row r="31" spans="1:13" ht="12" thickBot="1">
      <c r="A31" s="19">
        <v>29</v>
      </c>
      <c r="B31" s="23" t="s">
        <v>160</v>
      </c>
      <c r="C31" s="21" t="e">
        <f>Лист1!#REF!</f>
        <v>#REF!</v>
      </c>
      <c r="D31" s="23" t="s">
        <v>161</v>
      </c>
      <c r="E31" s="22" t="str">
        <f t="shared" si="0"/>
        <v>126</v>
      </c>
      <c r="F31" s="22" t="str">
        <f t="shared" si="1"/>
        <v>20</v>
      </c>
      <c r="G31" s="22" t="str">
        <f t="shared" si="2"/>
        <v>804</v>
      </c>
      <c r="H31" s="22" t="str">
        <f t="shared" si="3"/>
        <v>2</v>
      </c>
      <c r="I31" s="22" t="str">
        <f t="shared" si="4"/>
        <v>20</v>
      </c>
      <c r="J31" s="22" t="str">
        <f t="shared" si="5"/>
        <v>793</v>
      </c>
      <c r="K31" s="22" t="str">
        <f t="shared" si="6"/>
        <v>20</v>
      </c>
      <c r="L31" s="22" t="str">
        <f t="shared" si="7"/>
        <v>0039</v>
      </c>
      <c r="M31" s="18" t="str">
        <f t="shared" si="8"/>
        <v>126 20 804 2 20 793 20 0039</v>
      </c>
    </row>
    <row r="32" spans="1:13" ht="12" thickBot="1">
      <c r="A32" s="19">
        <v>30</v>
      </c>
      <c r="B32" s="23" t="s">
        <v>162</v>
      </c>
      <c r="C32" s="21" t="str">
        <f>Лист1!B17</f>
        <v>Відділення № 39 ПАТ «МЕГАБАНК»</v>
      </c>
      <c r="D32" s="23" t="s">
        <v>163</v>
      </c>
      <c r="E32" s="22" t="str">
        <f t="shared" si="0"/>
        <v>126</v>
      </c>
      <c r="F32" s="22" t="str">
        <f t="shared" si="1"/>
        <v>20</v>
      </c>
      <c r="G32" s="22" t="str">
        <f t="shared" si="2"/>
        <v>804</v>
      </c>
      <c r="H32" s="22" t="str">
        <f t="shared" si="3"/>
        <v>2</v>
      </c>
      <c r="I32" s="22" t="str">
        <f t="shared" si="4"/>
        <v>20</v>
      </c>
      <c r="J32" s="22" t="str">
        <f t="shared" si="5"/>
        <v>793</v>
      </c>
      <c r="K32" s="22" t="str">
        <f t="shared" si="6"/>
        <v>20</v>
      </c>
      <c r="L32" s="22" t="str">
        <f t="shared" si="7"/>
        <v>0040</v>
      </c>
      <c r="M32" s="18" t="str">
        <f t="shared" si="8"/>
        <v>126 20 804 2 20 793 20 0040</v>
      </c>
    </row>
    <row r="33" spans="1:13" ht="12" thickBot="1">
      <c r="A33" s="19">
        <v>31</v>
      </c>
      <c r="B33" s="23" t="s">
        <v>164</v>
      </c>
      <c r="C33" s="21" t="e">
        <f>Лист1!#REF!</f>
        <v>#REF!</v>
      </c>
      <c r="D33" s="23" t="s">
        <v>165</v>
      </c>
      <c r="E33" s="22" t="str">
        <f t="shared" si="0"/>
        <v>126</v>
      </c>
      <c r="F33" s="22" t="str">
        <f t="shared" si="1"/>
        <v>20</v>
      </c>
      <c r="G33" s="22" t="str">
        <f t="shared" si="2"/>
        <v>804</v>
      </c>
      <c r="H33" s="22" t="str">
        <f t="shared" si="3"/>
        <v>2</v>
      </c>
      <c r="I33" s="22" t="str">
        <f t="shared" si="4"/>
        <v>20</v>
      </c>
      <c r="J33" s="22" t="str">
        <f t="shared" si="5"/>
        <v>793</v>
      </c>
      <c r="K33" s="22" t="str">
        <f t="shared" si="6"/>
        <v>20</v>
      </c>
      <c r="L33" s="22" t="str">
        <f t="shared" si="7"/>
        <v>0041</v>
      </c>
      <c r="M33" s="18" t="str">
        <f t="shared" si="8"/>
        <v>126 20 804 2 20 793 20 0041</v>
      </c>
    </row>
    <row r="34" spans="1:13" ht="12" thickBot="1">
      <c r="A34" s="19">
        <v>32</v>
      </c>
      <c r="B34" s="25" t="s">
        <v>166</v>
      </c>
      <c r="C34" s="21"/>
      <c r="D34" s="23" t="s">
        <v>167</v>
      </c>
      <c r="E34" s="22" t="str">
        <f t="shared" si="0"/>
        <v>126</v>
      </c>
      <c r="F34" s="22" t="str">
        <f t="shared" si="1"/>
        <v>20</v>
      </c>
      <c r="G34" s="22" t="str">
        <f t="shared" si="2"/>
        <v>804</v>
      </c>
      <c r="H34" s="22" t="str">
        <f t="shared" si="3"/>
        <v>2</v>
      </c>
      <c r="I34" s="22" t="str">
        <f t="shared" si="4"/>
        <v>20</v>
      </c>
      <c r="J34" s="22" t="str">
        <f t="shared" si="5"/>
        <v>793</v>
      </c>
      <c r="K34" s="22" t="str">
        <f t="shared" si="6"/>
        <v>20</v>
      </c>
      <c r="L34" s="22" t="str">
        <f t="shared" si="7"/>
        <v>0042</v>
      </c>
      <c r="M34" s="18" t="str">
        <f t="shared" si="8"/>
        <v>126 20 804 2 20 793 20 0042</v>
      </c>
    </row>
    <row r="35" spans="1:13" ht="12" thickBot="1">
      <c r="A35" s="19">
        <v>33</v>
      </c>
      <c r="B35" s="23" t="s">
        <v>168</v>
      </c>
      <c r="C35" s="21" t="str">
        <f>Лист1!B18</f>
        <v>Відділення № 42 ПАТ «МЕГАБАНК»</v>
      </c>
      <c r="D35" s="23" t="s">
        <v>169</v>
      </c>
      <c r="E35" s="22" t="str">
        <f t="shared" si="0"/>
        <v>126</v>
      </c>
      <c r="F35" s="22" t="str">
        <f t="shared" si="1"/>
        <v>20</v>
      </c>
      <c r="G35" s="22" t="str">
        <f t="shared" si="2"/>
        <v>804</v>
      </c>
      <c r="H35" s="22" t="str">
        <f t="shared" si="3"/>
        <v>2</v>
      </c>
      <c r="I35" s="22" t="str">
        <f t="shared" si="4"/>
        <v>20</v>
      </c>
      <c r="J35" s="22" t="str">
        <f t="shared" si="5"/>
        <v>793</v>
      </c>
      <c r="K35" s="22" t="str">
        <f t="shared" si="6"/>
        <v>20</v>
      </c>
      <c r="L35" s="22" t="str">
        <f t="shared" si="7"/>
        <v>0043</v>
      </c>
      <c r="M35" s="18" t="str">
        <f t="shared" si="8"/>
        <v>126 20 804 2 20 793 20 0043</v>
      </c>
    </row>
    <row r="36" spans="1:13" ht="12" thickBot="1">
      <c r="A36" s="19">
        <v>34</v>
      </c>
      <c r="B36" s="23" t="s">
        <v>170</v>
      </c>
      <c r="C36" s="21" t="str">
        <f>Лист1!B19</f>
        <v>Відділення № 43 ПАТ «МЕГАБАНК»</v>
      </c>
      <c r="D36" s="23" t="s">
        <v>171</v>
      </c>
      <c r="E36" s="22" t="str">
        <f t="shared" si="0"/>
        <v>126</v>
      </c>
      <c r="F36" s="22" t="str">
        <f t="shared" si="1"/>
        <v>20</v>
      </c>
      <c r="G36" s="22" t="str">
        <f t="shared" si="2"/>
        <v>804</v>
      </c>
      <c r="H36" s="22" t="str">
        <f t="shared" si="3"/>
        <v>2</v>
      </c>
      <c r="I36" s="22" t="str">
        <f t="shared" si="4"/>
        <v>20</v>
      </c>
      <c r="J36" s="22" t="str">
        <f t="shared" si="5"/>
        <v>793</v>
      </c>
      <c r="K36" s="22" t="str">
        <f t="shared" si="6"/>
        <v>20</v>
      </c>
      <c r="L36" s="22" t="str">
        <f t="shared" si="7"/>
        <v>0044</v>
      </c>
      <c r="M36" s="18" t="str">
        <f t="shared" si="8"/>
        <v>126 20 804 2 20 793 20 0044</v>
      </c>
    </row>
    <row r="37" spans="1:13" ht="12" thickBot="1">
      <c r="A37" s="19">
        <v>35</v>
      </c>
      <c r="B37" s="25" t="s">
        <v>172</v>
      </c>
      <c r="C37" s="21"/>
      <c r="D37" s="23" t="s">
        <v>173</v>
      </c>
      <c r="E37" s="22" t="str">
        <f t="shared" si="0"/>
        <v>126</v>
      </c>
      <c r="F37" s="22" t="str">
        <f t="shared" si="1"/>
        <v>20</v>
      </c>
      <c r="G37" s="22" t="str">
        <f t="shared" si="2"/>
        <v>804</v>
      </c>
      <c r="H37" s="22" t="str">
        <f t="shared" si="3"/>
        <v>2</v>
      </c>
      <c r="I37" s="22" t="str">
        <f t="shared" si="4"/>
        <v>20</v>
      </c>
      <c r="J37" s="22" t="str">
        <f t="shared" si="5"/>
        <v>793</v>
      </c>
      <c r="K37" s="22" t="str">
        <f t="shared" si="6"/>
        <v>20</v>
      </c>
      <c r="L37" s="22" t="str">
        <f t="shared" si="7"/>
        <v>0045</v>
      </c>
      <c r="M37" s="18" t="str">
        <f t="shared" si="8"/>
        <v>126 20 804 2 20 793 20 0045</v>
      </c>
    </row>
    <row r="38" spans="1:13" ht="12" thickBot="1">
      <c r="A38" s="19">
        <v>36</v>
      </c>
      <c r="B38" s="21" t="s">
        <v>174</v>
      </c>
      <c r="C38" s="21" t="e">
        <f>Лист1!#REF!</f>
        <v>#REF!</v>
      </c>
      <c r="D38" s="23" t="s">
        <v>175</v>
      </c>
      <c r="E38" s="22" t="str">
        <f t="shared" si="0"/>
        <v>126</v>
      </c>
      <c r="F38" s="22" t="str">
        <f t="shared" si="1"/>
        <v>20</v>
      </c>
      <c r="G38" s="22" t="str">
        <f t="shared" si="2"/>
        <v>804</v>
      </c>
      <c r="H38" s="22" t="str">
        <f t="shared" si="3"/>
        <v>2</v>
      </c>
      <c r="I38" s="22" t="str">
        <f t="shared" si="4"/>
        <v>20</v>
      </c>
      <c r="J38" s="22" t="str">
        <f t="shared" si="5"/>
        <v>793</v>
      </c>
      <c r="K38" s="22" t="str">
        <f t="shared" si="6"/>
        <v>20</v>
      </c>
      <c r="L38" s="22" t="str">
        <f t="shared" si="7"/>
        <v>0046</v>
      </c>
      <c r="M38" s="18" t="str">
        <f t="shared" si="8"/>
        <v>126 20 804 2 20 793 20 0046</v>
      </c>
    </row>
    <row r="39" spans="1:13" ht="12" thickBot="1">
      <c r="A39" s="19">
        <v>37</v>
      </c>
      <c r="B39" s="23" t="s">
        <v>176</v>
      </c>
      <c r="C39" s="21" t="e">
        <f>Лист1!#REF!</f>
        <v>#REF!</v>
      </c>
      <c r="D39" s="23" t="s">
        <v>177</v>
      </c>
      <c r="E39" s="22" t="str">
        <f t="shared" si="0"/>
        <v>126</v>
      </c>
      <c r="F39" s="22" t="str">
        <f t="shared" si="1"/>
        <v>20</v>
      </c>
      <c r="G39" s="22" t="str">
        <f t="shared" si="2"/>
        <v>804</v>
      </c>
      <c r="H39" s="22" t="str">
        <f t="shared" si="3"/>
        <v>2</v>
      </c>
      <c r="I39" s="22" t="str">
        <f t="shared" si="4"/>
        <v>20</v>
      </c>
      <c r="J39" s="22" t="str">
        <f t="shared" si="5"/>
        <v>793</v>
      </c>
      <c r="K39" s="22" t="str">
        <f t="shared" si="6"/>
        <v>20</v>
      </c>
      <c r="L39" s="22" t="str">
        <f t="shared" si="7"/>
        <v>0047</v>
      </c>
      <c r="M39" s="18" t="str">
        <f t="shared" si="8"/>
        <v>126 20 804 2 20 793 20 0047</v>
      </c>
    </row>
    <row r="40" spans="1:13" ht="12" thickBot="1">
      <c r="A40" s="19">
        <v>38</v>
      </c>
      <c r="B40" s="23" t="s">
        <v>178</v>
      </c>
      <c r="C40" s="21" t="e">
        <f>Лист1!#REF!</f>
        <v>#REF!</v>
      </c>
      <c r="D40" s="23" t="s">
        <v>179</v>
      </c>
      <c r="E40" s="22" t="str">
        <f t="shared" si="0"/>
        <v>126</v>
      </c>
      <c r="F40" s="22" t="str">
        <f t="shared" si="1"/>
        <v>20</v>
      </c>
      <c r="G40" s="22" t="str">
        <f t="shared" si="2"/>
        <v>804</v>
      </c>
      <c r="H40" s="22" t="str">
        <f t="shared" si="3"/>
        <v>2</v>
      </c>
      <c r="I40" s="22" t="str">
        <f t="shared" si="4"/>
        <v>20</v>
      </c>
      <c r="J40" s="22" t="str">
        <f t="shared" si="5"/>
        <v>793</v>
      </c>
      <c r="K40" s="22" t="str">
        <f t="shared" si="6"/>
        <v>20</v>
      </c>
      <c r="L40" s="22" t="str">
        <f t="shared" si="7"/>
        <v>0048</v>
      </c>
      <c r="M40" s="18" t="str">
        <f t="shared" si="8"/>
        <v>126 20 804 2 20 793 20 0048</v>
      </c>
    </row>
    <row r="41" spans="1:13" ht="12" thickBot="1">
      <c r="A41" s="19">
        <v>39</v>
      </c>
      <c r="B41" s="23" t="s">
        <v>180</v>
      </c>
      <c r="C41" s="21" t="e">
        <f>Лист1!#REF!</f>
        <v>#REF!</v>
      </c>
      <c r="D41" s="23" t="s">
        <v>181</v>
      </c>
      <c r="E41" s="22" t="str">
        <f t="shared" si="0"/>
        <v>126</v>
      </c>
      <c r="F41" s="22" t="str">
        <f t="shared" si="1"/>
        <v>20</v>
      </c>
      <c r="G41" s="22" t="str">
        <f t="shared" si="2"/>
        <v>804</v>
      </c>
      <c r="H41" s="22" t="str">
        <f t="shared" si="3"/>
        <v>2</v>
      </c>
      <c r="I41" s="22" t="str">
        <f t="shared" si="4"/>
        <v>20</v>
      </c>
      <c r="J41" s="22" t="str">
        <f t="shared" si="5"/>
        <v>793</v>
      </c>
      <c r="K41" s="22" t="str">
        <f t="shared" si="6"/>
        <v>20</v>
      </c>
      <c r="L41" s="22" t="str">
        <f t="shared" si="7"/>
        <v>0050</v>
      </c>
      <c r="M41" s="18" t="str">
        <f t="shared" si="8"/>
        <v>126 20 804 2 20 793 20 0050</v>
      </c>
    </row>
    <row r="42" spans="1:13" ht="12" thickBot="1">
      <c r="A42" s="19">
        <v>40</v>
      </c>
      <c r="B42" s="23" t="s">
        <v>182</v>
      </c>
      <c r="C42" s="21" t="e">
        <f>Лист1!#REF!</f>
        <v>#REF!</v>
      </c>
      <c r="D42" s="23" t="s">
        <v>183</v>
      </c>
      <c r="E42" s="22" t="str">
        <f t="shared" si="0"/>
        <v>126</v>
      </c>
      <c r="F42" s="22" t="str">
        <f t="shared" si="1"/>
        <v>20</v>
      </c>
      <c r="G42" s="22" t="str">
        <f t="shared" si="2"/>
        <v>804</v>
      </c>
      <c r="H42" s="22" t="str">
        <f t="shared" si="3"/>
        <v>2</v>
      </c>
      <c r="I42" s="22" t="str">
        <f t="shared" si="4"/>
        <v>20</v>
      </c>
      <c r="J42" s="22" t="str">
        <f t="shared" si="5"/>
        <v>793</v>
      </c>
      <c r="K42" s="22" t="str">
        <f t="shared" si="6"/>
        <v>20</v>
      </c>
      <c r="L42" s="22" t="str">
        <f t="shared" si="7"/>
        <v>0051</v>
      </c>
      <c r="M42" s="18" t="str">
        <f t="shared" si="8"/>
        <v>126 20 804 2 20 793 20 0051</v>
      </c>
    </row>
    <row r="43" spans="1:13" ht="12" thickBot="1">
      <c r="A43" s="19">
        <v>41</v>
      </c>
      <c r="B43" s="23" t="s">
        <v>184</v>
      </c>
      <c r="C43" s="21" t="e">
        <f>Лист1!#REF!</f>
        <v>#REF!</v>
      </c>
      <c r="D43" s="23" t="s">
        <v>185</v>
      </c>
      <c r="E43" s="22" t="str">
        <f t="shared" si="0"/>
        <v>126</v>
      </c>
      <c r="F43" s="22" t="str">
        <f t="shared" si="1"/>
        <v>20</v>
      </c>
      <c r="G43" s="22" t="str">
        <f t="shared" si="2"/>
        <v>804</v>
      </c>
      <c r="H43" s="22" t="str">
        <f t="shared" si="3"/>
        <v>2</v>
      </c>
      <c r="I43" s="22" t="str">
        <f t="shared" si="4"/>
        <v>20</v>
      </c>
      <c r="J43" s="22" t="str">
        <f t="shared" si="5"/>
        <v>793</v>
      </c>
      <c r="K43" s="22" t="str">
        <f t="shared" si="6"/>
        <v>20</v>
      </c>
      <c r="L43" s="22" t="str">
        <f t="shared" si="7"/>
        <v>0052</v>
      </c>
      <c r="M43" s="18" t="str">
        <f t="shared" si="8"/>
        <v>126 20 804 2 20 793 20 0052</v>
      </c>
    </row>
    <row r="44" spans="1:13" ht="12" thickBot="1">
      <c r="A44" s="19">
        <v>42</v>
      </c>
      <c r="B44" s="23" t="s">
        <v>186</v>
      </c>
      <c r="C44" s="21" t="str">
        <f>Лист1!B20</f>
        <v>Відділення № 51 ПАТ «МЕГАБАНК»</v>
      </c>
      <c r="D44" s="23" t="s">
        <v>187</v>
      </c>
      <c r="E44" s="22" t="str">
        <f t="shared" si="0"/>
        <v>126</v>
      </c>
      <c r="F44" s="22" t="str">
        <f t="shared" si="1"/>
        <v>20</v>
      </c>
      <c r="G44" s="22" t="str">
        <f t="shared" si="2"/>
        <v>804</v>
      </c>
      <c r="H44" s="22" t="str">
        <f t="shared" si="3"/>
        <v>2</v>
      </c>
      <c r="I44" s="22" t="str">
        <f t="shared" si="4"/>
        <v>20</v>
      </c>
      <c r="J44" s="22" t="str">
        <f t="shared" si="5"/>
        <v>793</v>
      </c>
      <c r="K44" s="22" t="str">
        <f t="shared" si="6"/>
        <v>20</v>
      </c>
      <c r="L44" s="22" t="str">
        <f t="shared" si="7"/>
        <v>0053</v>
      </c>
      <c r="M44" s="18" t="str">
        <f t="shared" si="8"/>
        <v>126 20 804 2 20 793 20 0053</v>
      </c>
    </row>
    <row r="45" spans="1:13" ht="12" thickBot="1">
      <c r="A45" s="19">
        <v>43</v>
      </c>
      <c r="B45" s="23" t="s">
        <v>188</v>
      </c>
      <c r="C45" s="21" t="e">
        <f>Лист1!#REF!</f>
        <v>#REF!</v>
      </c>
      <c r="D45" s="23" t="s">
        <v>189</v>
      </c>
      <c r="E45" s="22" t="str">
        <f t="shared" si="0"/>
        <v>126</v>
      </c>
      <c r="F45" s="22" t="str">
        <f t="shared" si="1"/>
        <v>20</v>
      </c>
      <c r="G45" s="22" t="str">
        <f t="shared" si="2"/>
        <v>804</v>
      </c>
      <c r="H45" s="22" t="str">
        <f t="shared" si="3"/>
        <v>2</v>
      </c>
      <c r="I45" s="22" t="str">
        <f t="shared" si="4"/>
        <v>20</v>
      </c>
      <c r="J45" s="22" t="str">
        <f t="shared" si="5"/>
        <v>793</v>
      </c>
      <c r="K45" s="22" t="str">
        <f t="shared" si="6"/>
        <v>20</v>
      </c>
      <c r="L45" s="22" t="str">
        <f t="shared" si="7"/>
        <v>0054</v>
      </c>
      <c r="M45" s="18" t="str">
        <f t="shared" si="8"/>
        <v>126 20 804 2 20 793 20 0054</v>
      </c>
    </row>
    <row r="46" spans="1:13" ht="12" thickBot="1">
      <c r="A46" s="19">
        <v>44</v>
      </c>
      <c r="B46" s="23" t="s">
        <v>190</v>
      </c>
      <c r="C46" s="21" t="str">
        <f>Лист1!B21</f>
        <v>Відділення № 53 ПАТ «МЕГАБАНК»</v>
      </c>
      <c r="D46" s="23" t="s">
        <v>191</v>
      </c>
      <c r="E46" s="22" t="str">
        <f t="shared" si="0"/>
        <v>126</v>
      </c>
      <c r="F46" s="22" t="str">
        <f t="shared" si="1"/>
        <v>20</v>
      </c>
      <c r="G46" s="22" t="str">
        <f t="shared" si="2"/>
        <v>804</v>
      </c>
      <c r="H46" s="22" t="str">
        <f t="shared" si="3"/>
        <v>2</v>
      </c>
      <c r="I46" s="22" t="str">
        <f t="shared" si="4"/>
        <v>20</v>
      </c>
      <c r="J46" s="22" t="str">
        <f t="shared" si="5"/>
        <v>793</v>
      </c>
      <c r="K46" s="22" t="str">
        <f t="shared" si="6"/>
        <v>20</v>
      </c>
      <c r="L46" s="22" t="str">
        <f t="shared" si="7"/>
        <v>0055</v>
      </c>
      <c r="M46" s="18" t="str">
        <f t="shared" si="8"/>
        <v>126 20 804 2 20 793 20 0055</v>
      </c>
    </row>
    <row r="47" spans="1:13" ht="12" thickBot="1">
      <c r="A47" s="19">
        <v>45</v>
      </c>
      <c r="B47" s="23" t="s">
        <v>192</v>
      </c>
      <c r="C47" s="21" t="str">
        <f>Лист1!B22</f>
        <v>Відділення № 54 ПАТ «МЕГАБАНК»</v>
      </c>
      <c r="D47" s="23" t="s">
        <v>193</v>
      </c>
      <c r="E47" s="22" t="str">
        <f t="shared" si="0"/>
        <v>126</v>
      </c>
      <c r="F47" s="22" t="str">
        <f t="shared" si="1"/>
        <v>20</v>
      </c>
      <c r="G47" s="22" t="str">
        <f t="shared" si="2"/>
        <v>804</v>
      </c>
      <c r="H47" s="22" t="str">
        <f t="shared" si="3"/>
        <v>2</v>
      </c>
      <c r="I47" s="22" t="str">
        <f t="shared" si="4"/>
        <v>20</v>
      </c>
      <c r="J47" s="22" t="str">
        <f t="shared" si="5"/>
        <v>793</v>
      </c>
      <c r="K47" s="22" t="str">
        <f t="shared" si="6"/>
        <v>20</v>
      </c>
      <c r="L47" s="22" t="str">
        <f t="shared" si="7"/>
        <v>0056</v>
      </c>
      <c r="M47" s="18" t="str">
        <f t="shared" si="8"/>
        <v>126 20 804 2 20 793 20 0056</v>
      </c>
    </row>
    <row r="48" spans="1:13" ht="12" thickBot="1">
      <c r="A48" s="19">
        <v>46</v>
      </c>
      <c r="B48" s="23" t="s">
        <v>194</v>
      </c>
      <c r="C48" s="21" t="str">
        <f>Лист1!B23</f>
        <v>Відділення № 55 ПАТ «МЕГАБАНК»</v>
      </c>
      <c r="D48" s="23" t="s">
        <v>195</v>
      </c>
      <c r="E48" s="22" t="str">
        <f t="shared" si="0"/>
        <v>126</v>
      </c>
      <c r="F48" s="22" t="str">
        <f t="shared" si="1"/>
        <v>20</v>
      </c>
      <c r="G48" s="22" t="str">
        <f t="shared" si="2"/>
        <v>804</v>
      </c>
      <c r="H48" s="22" t="str">
        <f t="shared" si="3"/>
        <v>2</v>
      </c>
      <c r="I48" s="22" t="str">
        <f t="shared" si="4"/>
        <v>20</v>
      </c>
      <c r="J48" s="22" t="str">
        <f t="shared" si="5"/>
        <v>793</v>
      </c>
      <c r="K48" s="22" t="str">
        <f t="shared" si="6"/>
        <v>20</v>
      </c>
      <c r="L48" s="22" t="str">
        <f t="shared" si="7"/>
        <v>0057</v>
      </c>
      <c r="M48" s="18" t="str">
        <f t="shared" si="8"/>
        <v>126 20 804 2 20 793 20 0057</v>
      </c>
    </row>
    <row r="49" spans="1:13" ht="12" thickBot="1">
      <c r="A49" s="19">
        <v>47</v>
      </c>
      <c r="B49" s="25" t="s">
        <v>196</v>
      </c>
      <c r="C49" s="21"/>
      <c r="D49" s="23" t="s">
        <v>197</v>
      </c>
      <c r="E49" s="22" t="str">
        <f t="shared" si="0"/>
        <v>126</v>
      </c>
      <c r="F49" s="22" t="str">
        <f t="shared" si="1"/>
        <v>20</v>
      </c>
      <c r="G49" s="22" t="str">
        <f t="shared" si="2"/>
        <v>804</v>
      </c>
      <c r="H49" s="22" t="str">
        <f t="shared" si="3"/>
        <v>2</v>
      </c>
      <c r="I49" s="22" t="str">
        <f t="shared" si="4"/>
        <v>20</v>
      </c>
      <c r="J49" s="22" t="str">
        <f t="shared" si="5"/>
        <v>793</v>
      </c>
      <c r="K49" s="22" t="str">
        <f t="shared" si="6"/>
        <v>20</v>
      </c>
      <c r="L49" s="22" t="str">
        <f t="shared" si="7"/>
        <v>0058</v>
      </c>
      <c r="M49" s="18" t="str">
        <f t="shared" si="8"/>
        <v>126 20 804 2 20 793 20 0058</v>
      </c>
    </row>
    <row r="50" spans="1:13" ht="12" thickBot="1">
      <c r="A50" s="19">
        <v>48</v>
      </c>
      <c r="B50" s="21" t="s">
        <v>198</v>
      </c>
      <c r="C50" s="21" t="e">
        <f>Лист1!#REF!</f>
        <v>#REF!</v>
      </c>
      <c r="D50" s="23" t="s">
        <v>199</v>
      </c>
      <c r="E50" s="22" t="str">
        <f t="shared" si="0"/>
        <v>126</v>
      </c>
      <c r="F50" s="22" t="str">
        <f t="shared" si="1"/>
        <v>20</v>
      </c>
      <c r="G50" s="22" t="str">
        <f t="shared" si="2"/>
        <v>804</v>
      </c>
      <c r="H50" s="22" t="str">
        <f t="shared" si="3"/>
        <v>2</v>
      </c>
      <c r="I50" s="22" t="str">
        <f t="shared" si="4"/>
        <v>20</v>
      </c>
      <c r="J50" s="22" t="str">
        <f>MID(D50,36,3)</f>
        <v>793</v>
      </c>
      <c r="K50" s="22" t="str">
        <f t="shared" si="6"/>
        <v>20</v>
      </c>
      <c r="L50" s="22" t="str">
        <f t="shared" si="7"/>
        <v>0060</v>
      </c>
      <c r="M50" s="18" t="str">
        <f t="shared" si="8"/>
        <v>126 20 804 2 20 793 20 0060</v>
      </c>
    </row>
    <row r="51" spans="1:13" ht="12" thickBot="1">
      <c r="A51" s="19">
        <v>49</v>
      </c>
      <c r="B51" s="21" t="s">
        <v>200</v>
      </c>
      <c r="C51" s="21" t="e">
        <f>Лист1!#REF!</f>
        <v>#REF!</v>
      </c>
      <c r="D51" s="23" t="s">
        <v>201</v>
      </c>
      <c r="E51" s="22" t="str">
        <f t="shared" si="0"/>
        <v>126</v>
      </c>
      <c r="F51" s="22" t="str">
        <f t="shared" si="1"/>
        <v>20</v>
      </c>
      <c r="G51" s="22" t="str">
        <f t="shared" si="2"/>
        <v>804</v>
      </c>
      <c r="H51" s="22" t="str">
        <f t="shared" si="3"/>
        <v>2</v>
      </c>
      <c r="I51" s="22" t="str">
        <f t="shared" si="4"/>
        <v>20</v>
      </c>
      <c r="J51" s="22" t="str">
        <f>MID(D51,36,3)</f>
        <v>793</v>
      </c>
      <c r="K51" s="22" t="str">
        <f t="shared" si="6"/>
        <v>20</v>
      </c>
      <c r="L51" s="22" t="str">
        <f t="shared" si="7"/>
        <v>0061</v>
      </c>
      <c r="M51" s="18" t="str">
        <f t="shared" si="8"/>
        <v>126 20 804 2 20 793 20 0061</v>
      </c>
    </row>
    <row r="52" spans="1:13" ht="12" thickBot="1">
      <c r="A52" s="19">
        <v>50</v>
      </c>
      <c r="B52" s="23" t="s">
        <v>202</v>
      </c>
      <c r="C52" s="21" t="e">
        <f>Лист1!#REF!</f>
        <v>#REF!</v>
      </c>
      <c r="D52" s="23" t="s">
        <v>203</v>
      </c>
      <c r="E52" s="22" t="str">
        <f t="shared" si="0"/>
        <v>126</v>
      </c>
      <c r="F52" s="22" t="str">
        <f t="shared" si="1"/>
        <v>20</v>
      </c>
      <c r="G52" s="22" t="str">
        <f t="shared" si="2"/>
        <v>804</v>
      </c>
      <c r="H52" s="22" t="str">
        <f t="shared" si="3"/>
        <v>2</v>
      </c>
      <c r="I52" s="22" t="str">
        <f t="shared" si="4"/>
        <v>20</v>
      </c>
      <c r="J52" s="22" t="str">
        <f>MID(D52,36,3)</f>
        <v>793</v>
      </c>
      <c r="K52" s="22" t="str">
        <f t="shared" si="6"/>
        <v>20</v>
      </c>
      <c r="L52" s="22" t="str">
        <f t="shared" si="7"/>
        <v>0062</v>
      </c>
      <c r="M52" s="18" t="str">
        <f t="shared" si="8"/>
        <v>126 20 804 2 20 793 20 0062</v>
      </c>
    </row>
    <row r="53" spans="1:13" ht="12" thickBot="1">
      <c r="A53" s="19">
        <v>51</v>
      </c>
      <c r="B53" s="23" t="s">
        <v>204</v>
      </c>
      <c r="C53" s="21" t="e">
        <f>Лист1!#REF!</f>
        <v>#REF!</v>
      </c>
      <c r="D53" s="23" t="s">
        <v>205</v>
      </c>
      <c r="E53" s="22" t="str">
        <f t="shared" si="0"/>
        <v>126</v>
      </c>
      <c r="F53" s="22" t="str">
        <f t="shared" si="1"/>
        <v>20</v>
      </c>
      <c r="G53" s="22" t="str">
        <f t="shared" si="2"/>
        <v>804</v>
      </c>
      <c r="H53" s="22" t="str">
        <f>MID(D53,25,1)</f>
        <v>2</v>
      </c>
      <c r="I53" s="22" t="str">
        <f>MID(D53,32,2)</f>
        <v>20</v>
      </c>
      <c r="J53" s="22" t="str">
        <f>MID(D53,36,3)</f>
        <v>793</v>
      </c>
      <c r="K53" s="22" t="str">
        <f>MID(D53,44,2)</f>
        <v>20</v>
      </c>
      <c r="L53" s="22" t="str">
        <f t="shared" si="7"/>
        <v>0063</v>
      </c>
      <c r="M53" s="18" t="str">
        <f t="shared" si="8"/>
        <v>126 20 804 2 20 793 20 0063</v>
      </c>
    </row>
    <row r="54" spans="1:13" ht="12" thickBot="1">
      <c r="A54" s="19">
        <v>52</v>
      </c>
      <c r="B54" s="23" t="s">
        <v>206</v>
      </c>
      <c r="C54" s="21" t="e">
        <f>Лист1!#REF!</f>
        <v>#REF!</v>
      </c>
      <c r="D54" s="23" t="s">
        <v>207</v>
      </c>
      <c r="E54" s="22" t="str">
        <f t="shared" si="0"/>
        <v>126</v>
      </c>
      <c r="F54" s="22" t="str">
        <f t="shared" si="1"/>
        <v>20</v>
      </c>
      <c r="G54" s="22" t="str">
        <f t="shared" si="2"/>
        <v>804</v>
      </c>
      <c r="H54" s="22" t="str">
        <f aca="true" t="shared" si="9" ref="H54:H117">MID(D54,25,1)</f>
        <v>2</v>
      </c>
      <c r="I54" s="22" t="str">
        <f aca="true" t="shared" si="10" ref="I54:I117">MID(D54,32,2)</f>
        <v>20</v>
      </c>
      <c r="J54" s="22" t="str">
        <f aca="true" t="shared" si="11" ref="J54:J116">MID(D54,36,3)</f>
        <v>793</v>
      </c>
      <c r="K54" s="22" t="str">
        <f aca="true" t="shared" si="12" ref="K54:K117">MID(D54,44,2)</f>
        <v>20</v>
      </c>
      <c r="L54" s="22" t="str">
        <f t="shared" si="7"/>
        <v>0064</v>
      </c>
      <c r="M54" s="18" t="str">
        <f t="shared" si="8"/>
        <v>126 20 804 2 20 793 20 0064</v>
      </c>
    </row>
    <row r="55" spans="1:13" ht="12" thickBot="1">
      <c r="A55" s="19">
        <v>53</v>
      </c>
      <c r="B55" s="23" t="s">
        <v>208</v>
      </c>
      <c r="C55" s="21" t="e">
        <f>Лист1!#REF!</f>
        <v>#REF!</v>
      </c>
      <c r="D55" s="23" t="s">
        <v>209</v>
      </c>
      <c r="E55" s="22" t="str">
        <f t="shared" si="0"/>
        <v>126</v>
      </c>
      <c r="F55" s="22" t="str">
        <f t="shared" si="1"/>
        <v>20</v>
      </c>
      <c r="G55" s="22" t="str">
        <f t="shared" si="2"/>
        <v>804</v>
      </c>
      <c r="H55" s="22" t="str">
        <f t="shared" si="9"/>
        <v>2</v>
      </c>
      <c r="I55" s="22" t="str">
        <f t="shared" si="10"/>
        <v>20</v>
      </c>
      <c r="J55" s="22" t="str">
        <f t="shared" si="11"/>
        <v>793</v>
      </c>
      <c r="K55" s="22" t="str">
        <f t="shared" si="12"/>
        <v>20</v>
      </c>
      <c r="L55" s="22" t="str">
        <f t="shared" si="7"/>
        <v>0065</v>
      </c>
      <c r="M55" s="18" t="str">
        <f t="shared" si="8"/>
        <v>126 20 804 2 20 793 20 0065</v>
      </c>
    </row>
    <row r="56" spans="1:13" ht="12" thickBot="1">
      <c r="A56" s="19">
        <v>54</v>
      </c>
      <c r="B56" s="23" t="s">
        <v>210</v>
      </c>
      <c r="C56" s="21" t="e">
        <f>Лист1!#REF!</f>
        <v>#REF!</v>
      </c>
      <c r="D56" s="23" t="s">
        <v>211</v>
      </c>
      <c r="E56" s="22" t="str">
        <f t="shared" si="0"/>
        <v>126</v>
      </c>
      <c r="F56" s="22" t="str">
        <f t="shared" si="1"/>
        <v>20</v>
      </c>
      <c r="G56" s="22" t="str">
        <f t="shared" si="2"/>
        <v>804</v>
      </c>
      <c r="H56" s="22" t="str">
        <f t="shared" si="9"/>
        <v>2</v>
      </c>
      <c r="I56" s="22" t="str">
        <f t="shared" si="10"/>
        <v>20</v>
      </c>
      <c r="J56" s="22" t="str">
        <f t="shared" si="11"/>
        <v>793</v>
      </c>
      <c r="K56" s="22" t="str">
        <f t="shared" si="12"/>
        <v>20</v>
      </c>
      <c r="L56" s="22" t="str">
        <f t="shared" si="7"/>
        <v>0066</v>
      </c>
      <c r="M56" s="18" t="str">
        <f t="shared" si="8"/>
        <v>126 20 804 2 20 793 20 0066</v>
      </c>
    </row>
    <row r="57" spans="1:13" ht="12" thickBot="1">
      <c r="A57" s="19">
        <v>55</v>
      </c>
      <c r="B57" s="25" t="s">
        <v>212</v>
      </c>
      <c r="C57" s="21"/>
      <c r="D57" s="23" t="s">
        <v>213</v>
      </c>
      <c r="E57" s="22" t="str">
        <f t="shared" si="0"/>
        <v>126</v>
      </c>
      <c r="F57" s="22" t="str">
        <f t="shared" si="1"/>
        <v>20</v>
      </c>
      <c r="G57" s="22" t="str">
        <f t="shared" si="2"/>
        <v>804</v>
      </c>
      <c r="H57" s="22" t="str">
        <f t="shared" si="9"/>
        <v>2</v>
      </c>
      <c r="I57" s="22" t="str">
        <f t="shared" si="10"/>
        <v>20</v>
      </c>
      <c r="J57" s="22" t="str">
        <f t="shared" si="11"/>
        <v>793</v>
      </c>
      <c r="K57" s="22" t="str">
        <f t="shared" si="12"/>
        <v>20</v>
      </c>
      <c r="L57" s="22" t="str">
        <f t="shared" si="7"/>
        <v>0067</v>
      </c>
      <c r="M57" s="18" t="str">
        <f t="shared" si="8"/>
        <v>126 20 804 2 20 793 20 0067</v>
      </c>
    </row>
    <row r="58" spans="1:13" ht="12" thickBot="1">
      <c r="A58" s="19">
        <v>56</v>
      </c>
      <c r="B58" s="23" t="s">
        <v>214</v>
      </c>
      <c r="C58" s="21" t="e">
        <f>Лист1!#REF!</f>
        <v>#REF!</v>
      </c>
      <c r="D58" s="23" t="s">
        <v>215</v>
      </c>
      <c r="E58" s="22" t="str">
        <f t="shared" si="0"/>
        <v>126</v>
      </c>
      <c r="F58" s="22" t="str">
        <f t="shared" si="1"/>
        <v>20</v>
      </c>
      <c r="G58" s="22" t="str">
        <f t="shared" si="2"/>
        <v>804</v>
      </c>
      <c r="H58" s="22" t="str">
        <f t="shared" si="9"/>
        <v>2</v>
      </c>
      <c r="I58" s="22" t="str">
        <f t="shared" si="10"/>
        <v>20</v>
      </c>
      <c r="J58" s="22" t="str">
        <f t="shared" si="11"/>
        <v>793</v>
      </c>
      <c r="K58" s="22" t="str">
        <f t="shared" si="12"/>
        <v>20</v>
      </c>
      <c r="L58" s="22" t="str">
        <f t="shared" si="7"/>
        <v>0068</v>
      </c>
      <c r="M58" s="18" t="str">
        <f t="shared" si="8"/>
        <v>126 20 804 2 20 793 20 0068</v>
      </c>
    </row>
    <row r="59" spans="1:13" ht="12" thickBot="1">
      <c r="A59" s="19">
        <v>57</v>
      </c>
      <c r="B59" s="23" t="s">
        <v>216</v>
      </c>
      <c r="C59" s="21" t="e">
        <f>Лист1!#REF!</f>
        <v>#REF!</v>
      </c>
      <c r="D59" s="23" t="s">
        <v>217</v>
      </c>
      <c r="E59" s="22" t="str">
        <f t="shared" si="0"/>
        <v>126</v>
      </c>
      <c r="F59" s="22" t="str">
        <f t="shared" si="1"/>
        <v>20</v>
      </c>
      <c r="G59" s="22" t="str">
        <f t="shared" si="2"/>
        <v>804</v>
      </c>
      <c r="H59" s="22" t="str">
        <f t="shared" si="9"/>
        <v>2</v>
      </c>
      <c r="I59" s="22" t="str">
        <f t="shared" si="10"/>
        <v>20</v>
      </c>
      <c r="J59" s="22" t="str">
        <f t="shared" si="11"/>
        <v>793</v>
      </c>
      <c r="K59" s="22" t="str">
        <f t="shared" si="12"/>
        <v>20</v>
      </c>
      <c r="L59" s="22" t="str">
        <f t="shared" si="7"/>
        <v>0069</v>
      </c>
      <c r="M59" s="18" t="str">
        <f t="shared" si="8"/>
        <v>126 20 804 2 20 793 20 0069</v>
      </c>
    </row>
    <row r="60" spans="1:13" ht="12" thickBot="1">
      <c r="A60" s="19">
        <v>58</v>
      </c>
      <c r="B60" s="23" t="s">
        <v>218</v>
      </c>
      <c r="C60" s="21" t="e">
        <f>Лист1!#REF!</f>
        <v>#REF!</v>
      </c>
      <c r="D60" s="23" t="s">
        <v>219</v>
      </c>
      <c r="E60" s="22" t="str">
        <f t="shared" si="0"/>
        <v>126</v>
      </c>
      <c r="F60" s="22" t="str">
        <f t="shared" si="1"/>
        <v>20</v>
      </c>
      <c r="G60" s="22" t="str">
        <f t="shared" si="2"/>
        <v>804</v>
      </c>
      <c r="H60" s="22" t="str">
        <f t="shared" si="9"/>
        <v>2</v>
      </c>
      <c r="I60" s="22" t="str">
        <f t="shared" si="10"/>
        <v>20</v>
      </c>
      <c r="J60" s="22" t="str">
        <f t="shared" si="11"/>
        <v>793</v>
      </c>
      <c r="K60" s="22" t="str">
        <f t="shared" si="12"/>
        <v>20</v>
      </c>
      <c r="L60" s="22" t="str">
        <f t="shared" si="7"/>
        <v>0070</v>
      </c>
      <c r="M60" s="18" t="str">
        <f t="shared" si="8"/>
        <v>126 20 804 2 20 793 20 0070</v>
      </c>
    </row>
    <row r="61" spans="1:13" ht="12" thickBot="1">
      <c r="A61" s="19">
        <v>59</v>
      </c>
      <c r="B61" s="25" t="s">
        <v>220</v>
      </c>
      <c r="C61" s="21"/>
      <c r="D61" s="23" t="s">
        <v>221</v>
      </c>
      <c r="E61" s="22" t="str">
        <f t="shared" si="0"/>
        <v>126</v>
      </c>
      <c r="F61" s="22" t="str">
        <f t="shared" si="1"/>
        <v>20</v>
      </c>
      <c r="G61" s="22" t="str">
        <f t="shared" si="2"/>
        <v>804</v>
      </c>
      <c r="H61" s="22" t="str">
        <f t="shared" si="9"/>
        <v>2</v>
      </c>
      <c r="I61" s="22" t="str">
        <f t="shared" si="10"/>
        <v>20</v>
      </c>
      <c r="J61" s="22" t="str">
        <f t="shared" si="11"/>
        <v>793</v>
      </c>
      <c r="K61" s="22" t="str">
        <f t="shared" si="12"/>
        <v>20</v>
      </c>
      <c r="L61" s="22" t="str">
        <f t="shared" si="7"/>
        <v>0071</v>
      </c>
      <c r="M61" s="18" t="str">
        <f t="shared" si="8"/>
        <v>126 20 804 2 20 793 20 0071</v>
      </c>
    </row>
    <row r="62" spans="1:13" ht="12" thickBot="1">
      <c r="A62" s="19">
        <v>60</v>
      </c>
      <c r="B62" s="23" t="s">
        <v>222</v>
      </c>
      <c r="C62" s="21" t="e">
        <f>Лист1!#REF!</f>
        <v>#REF!</v>
      </c>
      <c r="D62" s="23" t="s">
        <v>223</v>
      </c>
      <c r="E62" s="22" t="str">
        <f t="shared" si="0"/>
        <v>126</v>
      </c>
      <c r="F62" s="22" t="str">
        <f t="shared" si="1"/>
        <v>20</v>
      </c>
      <c r="G62" s="22" t="str">
        <f t="shared" si="2"/>
        <v>804</v>
      </c>
      <c r="H62" s="22" t="str">
        <f t="shared" si="9"/>
        <v>2</v>
      </c>
      <c r="I62" s="22" t="str">
        <f t="shared" si="10"/>
        <v>20</v>
      </c>
      <c r="J62" s="22" t="str">
        <f t="shared" si="11"/>
        <v>793</v>
      </c>
      <c r="K62" s="22" t="str">
        <f t="shared" si="12"/>
        <v>20</v>
      </c>
      <c r="L62" s="22" t="str">
        <f t="shared" si="7"/>
        <v>0072</v>
      </c>
      <c r="M62" s="18" t="str">
        <f t="shared" si="8"/>
        <v>126 20 804 2 20 793 20 0072</v>
      </c>
    </row>
    <row r="63" spans="1:13" ht="12" thickBot="1">
      <c r="A63" s="19">
        <v>61</v>
      </c>
      <c r="B63" s="23" t="s">
        <v>224</v>
      </c>
      <c r="C63" s="21" t="e">
        <f>Лист1!#REF!</f>
        <v>#REF!</v>
      </c>
      <c r="D63" s="23" t="s">
        <v>225</v>
      </c>
      <c r="E63" s="22" t="str">
        <f t="shared" si="0"/>
        <v>126</v>
      </c>
      <c r="F63" s="22" t="str">
        <f t="shared" si="1"/>
        <v>20</v>
      </c>
      <c r="G63" s="22" t="str">
        <f t="shared" si="2"/>
        <v>804</v>
      </c>
      <c r="H63" s="22" t="str">
        <f t="shared" si="9"/>
        <v>2</v>
      </c>
      <c r="I63" s="22" t="str">
        <f t="shared" si="10"/>
        <v>20</v>
      </c>
      <c r="J63" s="22" t="str">
        <f t="shared" si="11"/>
        <v>793</v>
      </c>
      <c r="K63" s="22" t="str">
        <f t="shared" si="12"/>
        <v>20</v>
      </c>
      <c r="L63" s="22" t="str">
        <f t="shared" si="7"/>
        <v>0073</v>
      </c>
      <c r="M63" s="18" t="str">
        <f t="shared" si="8"/>
        <v>126 20 804 2 20 793 20 0073</v>
      </c>
    </row>
    <row r="64" spans="1:13" ht="12" thickBot="1">
      <c r="A64" s="19">
        <v>62</v>
      </c>
      <c r="B64" s="23" t="s">
        <v>226</v>
      </c>
      <c r="C64" s="21" t="e">
        <f>Лист1!#REF!</f>
        <v>#REF!</v>
      </c>
      <c r="D64" s="23" t="s">
        <v>227</v>
      </c>
      <c r="E64" s="22" t="str">
        <f t="shared" si="0"/>
        <v>126</v>
      </c>
      <c r="F64" s="22" t="str">
        <f t="shared" si="1"/>
        <v>20</v>
      </c>
      <c r="G64" s="22" t="str">
        <f t="shared" si="2"/>
        <v>804</v>
      </c>
      <c r="H64" s="22" t="str">
        <f t="shared" si="9"/>
        <v>2</v>
      </c>
      <c r="I64" s="22" t="str">
        <f t="shared" si="10"/>
        <v>20</v>
      </c>
      <c r="J64" s="22" t="str">
        <f t="shared" si="11"/>
        <v>793</v>
      </c>
      <c r="K64" s="22" t="str">
        <f t="shared" si="12"/>
        <v>20</v>
      </c>
      <c r="L64" s="22" t="str">
        <f t="shared" si="7"/>
        <v>0074</v>
      </c>
      <c r="M64" s="18" t="str">
        <f t="shared" si="8"/>
        <v>126 20 804 2 20 793 20 0074</v>
      </c>
    </row>
    <row r="65" spans="1:13" ht="12" thickBot="1">
      <c r="A65" s="19">
        <v>63</v>
      </c>
      <c r="B65" s="25" t="s">
        <v>228</v>
      </c>
      <c r="C65" s="21"/>
      <c r="D65" s="23" t="s">
        <v>229</v>
      </c>
      <c r="E65" s="22" t="str">
        <f t="shared" si="0"/>
        <v>126</v>
      </c>
      <c r="F65" s="22" t="str">
        <f t="shared" si="1"/>
        <v>20</v>
      </c>
      <c r="G65" s="22" t="str">
        <f t="shared" si="2"/>
        <v>804</v>
      </c>
      <c r="H65" s="22" t="str">
        <f t="shared" si="9"/>
        <v>2</v>
      </c>
      <c r="I65" s="22" t="str">
        <f t="shared" si="10"/>
        <v>20</v>
      </c>
      <c r="J65" s="22" t="str">
        <f t="shared" si="11"/>
        <v>793</v>
      </c>
      <c r="K65" s="22" t="str">
        <f t="shared" si="12"/>
        <v>20</v>
      </c>
      <c r="L65" s="22" t="str">
        <f t="shared" si="7"/>
        <v>0075</v>
      </c>
      <c r="M65" s="18" t="str">
        <f t="shared" si="8"/>
        <v>126 20 804 2 20 793 20 0075</v>
      </c>
    </row>
    <row r="66" spans="1:13" ht="23.25" thickBot="1">
      <c r="A66" s="19">
        <v>64</v>
      </c>
      <c r="B66" s="25" t="s">
        <v>230</v>
      </c>
      <c r="C66" s="21"/>
      <c r="D66" s="23" t="s">
        <v>231</v>
      </c>
      <c r="E66" s="22" t="str">
        <f t="shared" si="0"/>
        <v>126</v>
      </c>
      <c r="F66" s="22" t="str">
        <f t="shared" si="1"/>
        <v>20</v>
      </c>
      <c r="G66" s="22" t="str">
        <f t="shared" si="2"/>
        <v>804</v>
      </c>
      <c r="H66" s="22" t="str">
        <f t="shared" si="9"/>
        <v>2</v>
      </c>
      <c r="I66" s="22" t="str">
        <f t="shared" si="10"/>
        <v>20</v>
      </c>
      <c r="J66" s="22" t="str">
        <f t="shared" si="11"/>
        <v>793</v>
      </c>
      <c r="K66" s="22" t="str">
        <f t="shared" si="12"/>
        <v>13</v>
      </c>
      <c r="L66" s="22" t="str">
        <f t="shared" si="7"/>
        <v>0076</v>
      </c>
      <c r="M66" s="18" t="str">
        <f t="shared" si="8"/>
        <v>126 20 804 2 20 793 13 0076</v>
      </c>
    </row>
    <row r="67" spans="1:13" ht="12" thickBot="1">
      <c r="A67" s="19">
        <v>65</v>
      </c>
      <c r="B67" s="23" t="s">
        <v>232</v>
      </c>
      <c r="C67" s="21" t="e">
        <f>Лист1!#REF!</f>
        <v>#REF!</v>
      </c>
      <c r="D67" s="23" t="s">
        <v>233</v>
      </c>
      <c r="E67" s="22" t="str">
        <f t="shared" si="0"/>
        <v>126</v>
      </c>
      <c r="F67" s="22" t="str">
        <f t="shared" si="1"/>
        <v>20</v>
      </c>
      <c r="G67" s="22" t="str">
        <f t="shared" si="2"/>
        <v>804</v>
      </c>
      <c r="H67" s="22" t="str">
        <f t="shared" si="9"/>
        <v>2</v>
      </c>
      <c r="I67" s="22" t="str">
        <f t="shared" si="10"/>
        <v>20</v>
      </c>
      <c r="J67" s="22" t="str">
        <f t="shared" si="11"/>
        <v>793</v>
      </c>
      <c r="K67" s="22" t="str">
        <f t="shared" si="12"/>
        <v>20</v>
      </c>
      <c r="L67" s="22" t="str">
        <f t="shared" si="7"/>
        <v>0077</v>
      </c>
      <c r="M67" s="18" t="str">
        <f t="shared" si="8"/>
        <v>126 20 804 2 20 793 20 0077</v>
      </c>
    </row>
    <row r="68" spans="1:13" ht="12" thickBot="1">
      <c r="A68" s="19">
        <v>66</v>
      </c>
      <c r="B68" s="25" t="s">
        <v>234</v>
      </c>
      <c r="C68" s="21"/>
      <c r="D68" s="23" t="s">
        <v>235</v>
      </c>
      <c r="E68" s="22" t="str">
        <f aca="true" t="shared" si="13" ref="E68:E131">MID(D68,1,3)</f>
        <v>126</v>
      </c>
      <c r="F68" s="22" t="str">
        <f aca="true" t="shared" si="14" ref="F68:F112">MID(D68,12,2)</f>
        <v>20</v>
      </c>
      <c r="G68" s="22" t="str">
        <f aca="true" t="shared" si="15" ref="G68:G131">MID(D68,17,3)</f>
        <v>804</v>
      </c>
      <c r="H68" s="22" t="str">
        <f t="shared" si="9"/>
        <v>2</v>
      </c>
      <c r="I68" s="22" t="str">
        <f t="shared" si="10"/>
        <v>20</v>
      </c>
      <c r="J68" s="22" t="str">
        <f t="shared" si="11"/>
        <v>793</v>
      </c>
      <c r="K68" s="22" t="str">
        <f t="shared" si="12"/>
        <v>20</v>
      </c>
      <c r="L68" s="22" t="str">
        <f aca="true" t="shared" si="16" ref="L68:L131">MID(D68,50,4)</f>
        <v>0078</v>
      </c>
      <c r="M68" s="18" t="str">
        <f aca="true" t="shared" si="17" ref="M68:M131">E68&amp;" "&amp;F68&amp;" "&amp;G68&amp;" "&amp;H68&amp;" "&amp;I68&amp;" "&amp;J68&amp;" "&amp;K68&amp;" "&amp;L68</f>
        <v>126 20 804 2 20 793 20 0078</v>
      </c>
    </row>
    <row r="69" spans="1:13" ht="12" thickBot="1">
      <c r="A69" s="19">
        <v>67</v>
      </c>
      <c r="B69" s="23" t="s">
        <v>236</v>
      </c>
      <c r="C69" s="21" t="e">
        <f>Лист1!#REF!</f>
        <v>#REF!</v>
      </c>
      <c r="D69" s="23" t="s">
        <v>237</v>
      </c>
      <c r="E69" s="22" t="str">
        <f t="shared" si="13"/>
        <v>126</v>
      </c>
      <c r="F69" s="22" t="str">
        <f t="shared" si="14"/>
        <v>20</v>
      </c>
      <c r="G69" s="22" t="str">
        <f t="shared" si="15"/>
        <v>804</v>
      </c>
      <c r="H69" s="22" t="str">
        <f t="shared" si="9"/>
        <v>2</v>
      </c>
      <c r="I69" s="22" t="str">
        <f t="shared" si="10"/>
        <v>20</v>
      </c>
      <c r="J69" s="22" t="str">
        <f t="shared" si="11"/>
        <v>793</v>
      </c>
      <c r="K69" s="22" t="str">
        <f t="shared" si="12"/>
        <v>20</v>
      </c>
      <c r="L69" s="22" t="str">
        <f t="shared" si="16"/>
        <v>0079</v>
      </c>
      <c r="M69" s="18" t="str">
        <f t="shared" si="17"/>
        <v>126 20 804 2 20 793 20 0079</v>
      </c>
    </row>
    <row r="70" spans="1:13" ht="12" thickBot="1">
      <c r="A70" s="19">
        <v>68</v>
      </c>
      <c r="B70" s="23" t="s">
        <v>238</v>
      </c>
      <c r="C70" s="21" t="e">
        <f>Лист1!#REF!</f>
        <v>#REF!</v>
      </c>
      <c r="D70" s="23" t="s">
        <v>239</v>
      </c>
      <c r="E70" s="22" t="str">
        <f t="shared" si="13"/>
        <v>126</v>
      </c>
      <c r="F70" s="22" t="str">
        <f t="shared" si="14"/>
        <v>20</v>
      </c>
      <c r="G70" s="22" t="str">
        <f t="shared" si="15"/>
        <v>804</v>
      </c>
      <c r="H70" s="22" t="str">
        <f t="shared" si="9"/>
        <v>2</v>
      </c>
      <c r="I70" s="22" t="str">
        <f t="shared" si="10"/>
        <v>20</v>
      </c>
      <c r="J70" s="22" t="str">
        <f t="shared" si="11"/>
        <v>793</v>
      </c>
      <c r="K70" s="22" t="str">
        <f t="shared" si="12"/>
        <v>20</v>
      </c>
      <c r="L70" s="22" t="str">
        <f t="shared" si="16"/>
        <v>0080</v>
      </c>
      <c r="M70" s="18" t="str">
        <f t="shared" si="17"/>
        <v>126 20 804 2 20 793 20 0080</v>
      </c>
    </row>
    <row r="71" spans="1:13" ht="12" thickBot="1">
      <c r="A71" s="19">
        <v>69</v>
      </c>
      <c r="B71" s="23" t="s">
        <v>240</v>
      </c>
      <c r="C71" s="21" t="str">
        <f>Лист1!B43</f>
        <v>Відділення № 70 ПАТ «МЕГАБАНК»</v>
      </c>
      <c r="D71" s="23" t="s">
        <v>241</v>
      </c>
      <c r="E71" s="22" t="str">
        <f t="shared" si="13"/>
        <v>126</v>
      </c>
      <c r="F71" s="22" t="str">
        <f t="shared" si="14"/>
        <v>20</v>
      </c>
      <c r="G71" s="22" t="str">
        <f t="shared" si="15"/>
        <v>804</v>
      </c>
      <c r="H71" s="22" t="str">
        <f t="shared" si="9"/>
        <v>2</v>
      </c>
      <c r="I71" s="22" t="str">
        <f t="shared" si="10"/>
        <v>20</v>
      </c>
      <c r="J71" s="22" t="str">
        <f t="shared" si="11"/>
        <v>793</v>
      </c>
      <c r="K71" s="22" t="str">
        <f t="shared" si="12"/>
        <v>20</v>
      </c>
      <c r="L71" s="22" t="str">
        <f t="shared" si="16"/>
        <v>0081</v>
      </c>
      <c r="M71" s="18" t="str">
        <f t="shared" si="17"/>
        <v>126 20 804 2 20 793 20 0081</v>
      </c>
    </row>
    <row r="72" spans="1:13" ht="12" thickBot="1">
      <c r="A72" s="19">
        <v>70</v>
      </c>
      <c r="B72" s="23" t="s">
        <v>242</v>
      </c>
      <c r="C72" s="21" t="str">
        <f>Лист1!B24</f>
        <v>Відділення № 71 ПАТ «МЕГАБАНК»</v>
      </c>
      <c r="D72" s="23" t="s">
        <v>243</v>
      </c>
      <c r="E72" s="22" t="str">
        <f t="shared" si="13"/>
        <v>126</v>
      </c>
      <c r="F72" s="22" t="str">
        <f t="shared" si="14"/>
        <v>20</v>
      </c>
      <c r="G72" s="22" t="str">
        <f t="shared" si="15"/>
        <v>804</v>
      </c>
      <c r="H72" s="22" t="str">
        <f t="shared" si="9"/>
        <v>2</v>
      </c>
      <c r="I72" s="22" t="str">
        <f t="shared" si="10"/>
        <v>20</v>
      </c>
      <c r="J72" s="22" t="str">
        <f t="shared" si="11"/>
        <v>793</v>
      </c>
      <c r="K72" s="22" t="str">
        <f t="shared" si="12"/>
        <v>20</v>
      </c>
      <c r="L72" s="22" t="str">
        <f t="shared" si="16"/>
        <v>0082</v>
      </c>
      <c r="M72" s="18" t="str">
        <f t="shared" si="17"/>
        <v>126 20 804 2 20 793 20 0082</v>
      </c>
    </row>
    <row r="73" spans="1:13" ht="12" thickBot="1">
      <c r="A73" s="19">
        <v>71</v>
      </c>
      <c r="B73" s="23" t="s">
        <v>244</v>
      </c>
      <c r="C73" s="21" t="e">
        <f>Лист1!#REF!</f>
        <v>#REF!</v>
      </c>
      <c r="D73" s="23" t="s">
        <v>245</v>
      </c>
      <c r="E73" s="22" t="str">
        <f t="shared" si="13"/>
        <v>126</v>
      </c>
      <c r="F73" s="22" t="str">
        <f t="shared" si="14"/>
        <v>20</v>
      </c>
      <c r="G73" s="22" t="str">
        <f t="shared" si="15"/>
        <v>804</v>
      </c>
      <c r="H73" s="22" t="str">
        <f t="shared" si="9"/>
        <v>2</v>
      </c>
      <c r="I73" s="22" t="str">
        <f t="shared" si="10"/>
        <v>20</v>
      </c>
      <c r="J73" s="22" t="str">
        <f t="shared" si="11"/>
        <v>793</v>
      </c>
      <c r="K73" s="22" t="str">
        <f t="shared" si="12"/>
        <v>20</v>
      </c>
      <c r="L73" s="22" t="str">
        <f t="shared" si="16"/>
        <v>0083</v>
      </c>
      <c r="M73" s="18" t="str">
        <f t="shared" si="17"/>
        <v>126 20 804 2 20 793 20 0083</v>
      </c>
    </row>
    <row r="74" spans="1:13" ht="12" thickBot="1">
      <c r="A74" s="19">
        <v>72</v>
      </c>
      <c r="B74" s="23" t="s">
        <v>246</v>
      </c>
      <c r="C74" s="21" t="str">
        <f>Лист1!B25</f>
        <v>Відділення № 74 ПАТ «МЕГАБАНК»</v>
      </c>
      <c r="D74" s="23" t="s">
        <v>247</v>
      </c>
      <c r="E74" s="22" t="str">
        <f t="shared" si="13"/>
        <v>126</v>
      </c>
      <c r="F74" s="22" t="str">
        <f t="shared" si="14"/>
        <v>20</v>
      </c>
      <c r="G74" s="22" t="str">
        <f t="shared" si="15"/>
        <v>804</v>
      </c>
      <c r="H74" s="22" t="str">
        <f t="shared" si="9"/>
        <v>2</v>
      </c>
      <c r="I74" s="22" t="str">
        <f t="shared" si="10"/>
        <v>20</v>
      </c>
      <c r="J74" s="22" t="str">
        <f t="shared" si="11"/>
        <v>793</v>
      </c>
      <c r="K74" s="22" t="str">
        <f t="shared" si="12"/>
        <v>20</v>
      </c>
      <c r="L74" s="22" t="str">
        <f t="shared" si="16"/>
        <v>0084</v>
      </c>
      <c r="M74" s="18" t="str">
        <f t="shared" si="17"/>
        <v>126 20 804 2 20 793 20 0084</v>
      </c>
    </row>
    <row r="75" spans="1:13" ht="12" thickBot="1">
      <c r="A75" s="19">
        <v>73</v>
      </c>
      <c r="B75" s="23" t="s">
        <v>248</v>
      </c>
      <c r="C75" s="21" t="e">
        <f>Лист1!#REF!</f>
        <v>#REF!</v>
      </c>
      <c r="D75" s="23" t="s">
        <v>249</v>
      </c>
      <c r="E75" s="22" t="str">
        <f t="shared" si="13"/>
        <v>126</v>
      </c>
      <c r="F75" s="22" t="str">
        <f t="shared" si="14"/>
        <v>20</v>
      </c>
      <c r="G75" s="22" t="str">
        <f t="shared" si="15"/>
        <v>804</v>
      </c>
      <c r="H75" s="22" t="str">
        <f t="shared" si="9"/>
        <v>2</v>
      </c>
      <c r="I75" s="22" t="str">
        <f t="shared" si="10"/>
        <v>20</v>
      </c>
      <c r="J75" s="22" t="str">
        <f t="shared" si="11"/>
        <v>793</v>
      </c>
      <c r="K75" s="22" t="str">
        <f t="shared" si="12"/>
        <v>20</v>
      </c>
      <c r="L75" s="22" t="str">
        <f t="shared" si="16"/>
        <v>0085</v>
      </c>
      <c r="M75" s="18" t="str">
        <f t="shared" si="17"/>
        <v>126 20 804 2 20 793 20 0085</v>
      </c>
    </row>
    <row r="76" spans="1:13" ht="12" thickBot="1">
      <c r="A76" s="19">
        <v>74</v>
      </c>
      <c r="B76" s="23" t="s">
        <v>250</v>
      </c>
      <c r="C76" s="21" t="e">
        <f>Лист1!#REF!</f>
        <v>#REF!</v>
      </c>
      <c r="D76" s="23" t="s">
        <v>251</v>
      </c>
      <c r="E76" s="22" t="str">
        <f t="shared" si="13"/>
        <v>126</v>
      </c>
      <c r="F76" s="22" t="str">
        <f t="shared" si="14"/>
        <v>20</v>
      </c>
      <c r="G76" s="22" t="str">
        <f t="shared" si="15"/>
        <v>804</v>
      </c>
      <c r="H76" s="22" t="str">
        <f t="shared" si="9"/>
        <v>2</v>
      </c>
      <c r="I76" s="22" t="str">
        <f t="shared" si="10"/>
        <v>20</v>
      </c>
      <c r="J76" s="22" t="str">
        <f t="shared" si="11"/>
        <v>793</v>
      </c>
      <c r="K76" s="22" t="str">
        <f t="shared" si="12"/>
        <v>20</v>
      </c>
      <c r="L76" s="22" t="str">
        <f t="shared" si="16"/>
        <v>0086</v>
      </c>
      <c r="M76" s="18" t="str">
        <f t="shared" si="17"/>
        <v>126 20 804 2 20 793 20 0086</v>
      </c>
    </row>
    <row r="77" spans="1:13" ht="12" thickBot="1">
      <c r="A77" s="19">
        <v>75</v>
      </c>
      <c r="B77" s="23" t="s">
        <v>252</v>
      </c>
      <c r="C77" s="21" t="e">
        <f>Лист1!#REF!</f>
        <v>#REF!</v>
      </c>
      <c r="D77" s="23" t="s">
        <v>253</v>
      </c>
      <c r="E77" s="22" t="str">
        <f t="shared" si="13"/>
        <v>126</v>
      </c>
      <c r="F77" s="22" t="str">
        <f t="shared" si="14"/>
        <v>20</v>
      </c>
      <c r="G77" s="22" t="str">
        <f t="shared" si="15"/>
        <v>804</v>
      </c>
      <c r="H77" s="22" t="str">
        <f t="shared" si="9"/>
        <v>2</v>
      </c>
      <c r="I77" s="22" t="str">
        <f t="shared" si="10"/>
        <v>20</v>
      </c>
      <c r="J77" s="22" t="str">
        <f t="shared" si="11"/>
        <v>793</v>
      </c>
      <c r="K77" s="22" t="str">
        <f t="shared" si="12"/>
        <v>20</v>
      </c>
      <c r="L77" s="22" t="str">
        <f t="shared" si="16"/>
        <v>0087</v>
      </c>
      <c r="M77" s="18" t="str">
        <f t="shared" si="17"/>
        <v>126 20 804 2 20 793 20 0087</v>
      </c>
    </row>
    <row r="78" spans="1:13" ht="12" thickBot="1">
      <c r="A78" s="19">
        <v>76</v>
      </c>
      <c r="B78" s="23" t="s">
        <v>254</v>
      </c>
      <c r="C78" s="21" t="e">
        <f>Лист1!#REF!</f>
        <v>#REF!</v>
      </c>
      <c r="D78" s="23" t="s">
        <v>255</v>
      </c>
      <c r="E78" s="22" t="str">
        <f t="shared" si="13"/>
        <v>126</v>
      </c>
      <c r="F78" s="22" t="str">
        <f t="shared" si="14"/>
        <v>20</v>
      </c>
      <c r="G78" s="22" t="str">
        <f t="shared" si="15"/>
        <v>804</v>
      </c>
      <c r="H78" s="22" t="str">
        <f t="shared" si="9"/>
        <v>2</v>
      </c>
      <c r="I78" s="22" t="str">
        <f t="shared" si="10"/>
        <v>20</v>
      </c>
      <c r="J78" s="22" t="str">
        <f t="shared" si="11"/>
        <v>793</v>
      </c>
      <c r="K78" s="22" t="str">
        <f t="shared" si="12"/>
        <v>20</v>
      </c>
      <c r="L78" s="22" t="str">
        <f t="shared" si="16"/>
        <v>0088</v>
      </c>
      <c r="M78" s="18" t="str">
        <f t="shared" si="17"/>
        <v>126 20 804 2 20 793 20 0088</v>
      </c>
    </row>
    <row r="79" spans="1:13" ht="12" thickBot="1">
      <c r="A79" s="19">
        <v>77</v>
      </c>
      <c r="B79" s="23" t="s">
        <v>256</v>
      </c>
      <c r="C79" s="21" t="e">
        <f>Лист1!#REF!</f>
        <v>#REF!</v>
      </c>
      <c r="D79" s="23" t="s">
        <v>257</v>
      </c>
      <c r="E79" s="22" t="str">
        <f t="shared" si="13"/>
        <v>126</v>
      </c>
      <c r="F79" s="22" t="str">
        <f t="shared" si="14"/>
        <v>20</v>
      </c>
      <c r="G79" s="22" t="str">
        <f t="shared" si="15"/>
        <v>804</v>
      </c>
      <c r="H79" s="22" t="str">
        <f t="shared" si="9"/>
        <v>2</v>
      </c>
      <c r="I79" s="22" t="str">
        <f t="shared" si="10"/>
        <v>20</v>
      </c>
      <c r="J79" s="22" t="str">
        <f t="shared" si="11"/>
        <v>793</v>
      </c>
      <c r="K79" s="22" t="str">
        <f t="shared" si="12"/>
        <v>20</v>
      </c>
      <c r="L79" s="22" t="str">
        <f t="shared" si="16"/>
        <v>0089</v>
      </c>
      <c r="M79" s="18" t="str">
        <f t="shared" si="17"/>
        <v>126 20 804 2 20 793 20 0089</v>
      </c>
    </row>
    <row r="80" spans="1:13" ht="12" thickBot="1">
      <c r="A80" s="19">
        <v>78</v>
      </c>
      <c r="B80" s="23" t="s">
        <v>258</v>
      </c>
      <c r="C80" s="21" t="e">
        <f>Лист1!#REF!</f>
        <v>#REF!</v>
      </c>
      <c r="D80" s="23" t="s">
        <v>259</v>
      </c>
      <c r="E80" s="22" t="str">
        <f t="shared" si="13"/>
        <v>126</v>
      </c>
      <c r="F80" s="22" t="str">
        <f t="shared" si="14"/>
        <v>20</v>
      </c>
      <c r="G80" s="22" t="str">
        <f t="shared" si="15"/>
        <v>804</v>
      </c>
      <c r="H80" s="22" t="str">
        <f t="shared" si="9"/>
        <v>2</v>
      </c>
      <c r="I80" s="22" t="str">
        <f t="shared" si="10"/>
        <v>20</v>
      </c>
      <c r="J80" s="22" t="str">
        <f t="shared" si="11"/>
        <v>793</v>
      </c>
      <c r="K80" s="22" t="str">
        <f t="shared" si="12"/>
        <v>20</v>
      </c>
      <c r="L80" s="22" t="str">
        <f t="shared" si="16"/>
        <v>0090</v>
      </c>
      <c r="M80" s="18" t="str">
        <f t="shared" si="17"/>
        <v>126 20 804 2 20 793 20 0090</v>
      </c>
    </row>
    <row r="81" spans="1:13" ht="12" thickBot="1">
      <c r="A81" s="19">
        <v>79</v>
      </c>
      <c r="B81" s="23" t="s">
        <v>260</v>
      </c>
      <c r="C81" s="21" t="e">
        <f>Лист1!#REF!</f>
        <v>#REF!</v>
      </c>
      <c r="D81" s="23" t="s">
        <v>261</v>
      </c>
      <c r="E81" s="22" t="str">
        <f t="shared" si="13"/>
        <v>126</v>
      </c>
      <c r="F81" s="22" t="str">
        <f t="shared" si="14"/>
        <v>20</v>
      </c>
      <c r="G81" s="22" t="str">
        <f t="shared" si="15"/>
        <v>804</v>
      </c>
      <c r="H81" s="22" t="str">
        <f t="shared" si="9"/>
        <v>2</v>
      </c>
      <c r="I81" s="22" t="str">
        <f t="shared" si="10"/>
        <v>20</v>
      </c>
      <c r="J81" s="22" t="str">
        <f t="shared" si="11"/>
        <v>793</v>
      </c>
      <c r="K81" s="22" t="str">
        <f t="shared" si="12"/>
        <v>20</v>
      </c>
      <c r="L81" s="22" t="str">
        <f t="shared" si="16"/>
        <v>0091</v>
      </c>
      <c r="M81" s="18" t="str">
        <f t="shared" si="17"/>
        <v>126 20 804 2 20 793 20 0091</v>
      </c>
    </row>
    <row r="82" spans="1:13" ht="12" thickBot="1">
      <c r="A82" s="19">
        <v>80</v>
      </c>
      <c r="B82" s="23" t="s">
        <v>262</v>
      </c>
      <c r="C82" s="21" t="e">
        <f>Лист1!#REF!</f>
        <v>#REF!</v>
      </c>
      <c r="D82" s="23" t="s">
        <v>263</v>
      </c>
      <c r="E82" s="22" t="str">
        <f t="shared" si="13"/>
        <v>126</v>
      </c>
      <c r="F82" s="22" t="str">
        <f t="shared" si="14"/>
        <v>20</v>
      </c>
      <c r="G82" s="22" t="str">
        <f t="shared" si="15"/>
        <v>804</v>
      </c>
      <c r="H82" s="22" t="str">
        <f t="shared" si="9"/>
        <v>2</v>
      </c>
      <c r="I82" s="22" t="str">
        <f t="shared" si="10"/>
        <v>20</v>
      </c>
      <c r="J82" s="22" t="str">
        <f t="shared" si="11"/>
        <v>793</v>
      </c>
      <c r="K82" s="22" t="str">
        <f t="shared" si="12"/>
        <v>20</v>
      </c>
      <c r="L82" s="22" t="str">
        <f t="shared" si="16"/>
        <v>0092</v>
      </c>
      <c r="M82" s="18" t="str">
        <f t="shared" si="17"/>
        <v>126 20 804 2 20 793 20 0092</v>
      </c>
    </row>
    <row r="83" spans="1:13" ht="12" thickBot="1">
      <c r="A83" s="19">
        <v>81</v>
      </c>
      <c r="B83" s="23" t="s">
        <v>264</v>
      </c>
      <c r="C83" s="21" t="e">
        <f>Лист1!#REF!</f>
        <v>#REF!</v>
      </c>
      <c r="D83" s="23" t="s">
        <v>265</v>
      </c>
      <c r="E83" s="22" t="str">
        <f t="shared" si="13"/>
        <v>126</v>
      </c>
      <c r="F83" s="22" t="str">
        <f t="shared" si="14"/>
        <v>20</v>
      </c>
      <c r="G83" s="22" t="str">
        <f t="shared" si="15"/>
        <v>804</v>
      </c>
      <c r="H83" s="22" t="str">
        <f t="shared" si="9"/>
        <v>2</v>
      </c>
      <c r="I83" s="22" t="str">
        <f t="shared" si="10"/>
        <v>20</v>
      </c>
      <c r="J83" s="22" t="str">
        <f t="shared" si="11"/>
        <v>793</v>
      </c>
      <c r="K83" s="22" t="str">
        <f t="shared" si="12"/>
        <v>20</v>
      </c>
      <c r="L83" s="22" t="str">
        <f t="shared" si="16"/>
        <v>0093</v>
      </c>
      <c r="M83" s="18" t="str">
        <f t="shared" si="17"/>
        <v>126 20 804 2 20 793 20 0093</v>
      </c>
    </row>
    <row r="84" spans="1:13" ht="12" thickBot="1">
      <c r="A84" s="19">
        <v>82</v>
      </c>
      <c r="B84" s="25" t="s">
        <v>266</v>
      </c>
      <c r="C84" s="21"/>
      <c r="D84" s="23" t="s">
        <v>267</v>
      </c>
      <c r="E84" s="22" t="str">
        <f t="shared" si="13"/>
        <v>126</v>
      </c>
      <c r="F84" s="22" t="str">
        <f t="shared" si="14"/>
        <v>20</v>
      </c>
      <c r="G84" s="22" t="str">
        <f t="shared" si="15"/>
        <v>804</v>
      </c>
      <c r="H84" s="22" t="str">
        <f t="shared" si="9"/>
        <v>2</v>
      </c>
      <c r="I84" s="22" t="str">
        <f t="shared" si="10"/>
        <v>20</v>
      </c>
      <c r="J84" s="22" t="str">
        <f t="shared" si="11"/>
        <v>793</v>
      </c>
      <c r="K84" s="22" t="str">
        <f t="shared" si="12"/>
        <v>20</v>
      </c>
      <c r="L84" s="22" t="str">
        <f t="shared" si="16"/>
        <v>0094</v>
      </c>
      <c r="M84" s="18" t="str">
        <f t="shared" si="17"/>
        <v>126 20 804 2 20 793 20 0094</v>
      </c>
    </row>
    <row r="85" spans="1:13" ht="12" thickBot="1">
      <c r="A85" s="19">
        <v>83</v>
      </c>
      <c r="B85" s="25" t="s">
        <v>268</v>
      </c>
      <c r="C85" s="21"/>
      <c r="D85" s="23" t="s">
        <v>269</v>
      </c>
      <c r="E85" s="22" t="str">
        <f t="shared" si="13"/>
        <v>126</v>
      </c>
      <c r="F85" s="22" t="str">
        <f t="shared" si="14"/>
        <v>20</v>
      </c>
      <c r="G85" s="22" t="str">
        <f t="shared" si="15"/>
        <v>804</v>
      </c>
      <c r="H85" s="22" t="str">
        <f t="shared" si="9"/>
        <v>2</v>
      </c>
      <c r="I85" s="22" t="str">
        <f t="shared" si="10"/>
        <v>20</v>
      </c>
      <c r="J85" s="22" t="str">
        <f t="shared" si="11"/>
        <v>793</v>
      </c>
      <c r="K85" s="22" t="str">
        <f t="shared" si="12"/>
        <v>20</v>
      </c>
      <c r="L85" s="22" t="str">
        <f t="shared" si="16"/>
        <v>0095</v>
      </c>
      <c r="M85" s="18" t="str">
        <f t="shared" si="17"/>
        <v>126 20 804 2 20 793 20 0095</v>
      </c>
    </row>
    <row r="86" spans="1:13" ht="12" thickBot="1">
      <c r="A86" s="19">
        <v>84</v>
      </c>
      <c r="B86" s="23" t="s">
        <v>270</v>
      </c>
      <c r="C86" s="21" t="e">
        <f>Лист1!#REF!</f>
        <v>#REF!</v>
      </c>
      <c r="D86" s="23" t="s">
        <v>271</v>
      </c>
      <c r="E86" s="22" t="str">
        <f t="shared" si="13"/>
        <v>126</v>
      </c>
      <c r="F86" s="22" t="str">
        <f t="shared" si="14"/>
        <v>20</v>
      </c>
      <c r="G86" s="22" t="str">
        <f t="shared" si="15"/>
        <v>804</v>
      </c>
      <c r="H86" s="22" t="str">
        <f t="shared" si="9"/>
        <v>2</v>
      </c>
      <c r="I86" s="22" t="str">
        <f t="shared" si="10"/>
        <v>20</v>
      </c>
      <c r="J86" s="22" t="str">
        <f t="shared" si="11"/>
        <v>793</v>
      </c>
      <c r="K86" s="22" t="str">
        <f t="shared" si="12"/>
        <v>20</v>
      </c>
      <c r="L86" s="22" t="str">
        <f t="shared" si="16"/>
        <v>0096</v>
      </c>
      <c r="M86" s="18" t="str">
        <f t="shared" si="17"/>
        <v>126 20 804 2 20 793 20 0096</v>
      </c>
    </row>
    <row r="87" spans="1:13" ht="12" thickBot="1">
      <c r="A87" s="19">
        <v>85</v>
      </c>
      <c r="B87" s="23" t="s">
        <v>272</v>
      </c>
      <c r="C87" s="21" t="e">
        <f>Лист1!#REF!</f>
        <v>#REF!</v>
      </c>
      <c r="D87" s="23" t="s">
        <v>273</v>
      </c>
      <c r="E87" s="22" t="str">
        <f t="shared" si="13"/>
        <v>126</v>
      </c>
      <c r="F87" s="22" t="str">
        <f t="shared" si="14"/>
        <v>20</v>
      </c>
      <c r="G87" s="22" t="str">
        <f t="shared" si="15"/>
        <v>804</v>
      </c>
      <c r="H87" s="22" t="str">
        <f t="shared" si="9"/>
        <v>2</v>
      </c>
      <c r="I87" s="22" t="str">
        <f t="shared" si="10"/>
        <v>20</v>
      </c>
      <c r="J87" s="22" t="str">
        <f t="shared" si="11"/>
        <v>793</v>
      </c>
      <c r="K87" s="22" t="str">
        <f t="shared" si="12"/>
        <v>20</v>
      </c>
      <c r="L87" s="22" t="str">
        <f t="shared" si="16"/>
        <v>0097</v>
      </c>
      <c r="M87" s="18" t="str">
        <f t="shared" si="17"/>
        <v>126 20 804 2 20 793 20 0097</v>
      </c>
    </row>
    <row r="88" spans="1:13" ht="12" thickBot="1">
      <c r="A88" s="19">
        <v>86</v>
      </c>
      <c r="B88" s="23" t="s">
        <v>274</v>
      </c>
      <c r="C88" s="21" t="e">
        <f>Лист1!#REF!</f>
        <v>#REF!</v>
      </c>
      <c r="D88" s="23" t="s">
        <v>275</v>
      </c>
      <c r="E88" s="22" t="str">
        <f t="shared" si="13"/>
        <v>126</v>
      </c>
      <c r="F88" s="22" t="str">
        <f t="shared" si="14"/>
        <v>20</v>
      </c>
      <c r="G88" s="22" t="str">
        <f t="shared" si="15"/>
        <v>804</v>
      </c>
      <c r="H88" s="22" t="str">
        <f t="shared" si="9"/>
        <v>2</v>
      </c>
      <c r="I88" s="22" t="str">
        <f t="shared" si="10"/>
        <v>20</v>
      </c>
      <c r="J88" s="22" t="str">
        <f t="shared" si="11"/>
        <v>793</v>
      </c>
      <c r="K88" s="22" t="str">
        <f t="shared" si="12"/>
        <v>20</v>
      </c>
      <c r="L88" s="22" t="str">
        <f t="shared" si="16"/>
        <v>0098</v>
      </c>
      <c r="M88" s="18" t="str">
        <f t="shared" si="17"/>
        <v>126 20 804 2 20 793 20 0098</v>
      </c>
    </row>
    <row r="89" spans="1:13" ht="12" thickBot="1">
      <c r="A89" s="19">
        <v>87</v>
      </c>
      <c r="B89" s="25" t="s">
        <v>276</v>
      </c>
      <c r="C89" s="21"/>
      <c r="D89" s="23" t="s">
        <v>277</v>
      </c>
      <c r="E89" s="22" t="str">
        <f t="shared" si="13"/>
        <v>126</v>
      </c>
      <c r="F89" s="22" t="str">
        <f t="shared" si="14"/>
        <v>20</v>
      </c>
      <c r="G89" s="22" t="str">
        <f t="shared" si="15"/>
        <v>804</v>
      </c>
      <c r="H89" s="22" t="str">
        <f t="shared" si="9"/>
        <v>2</v>
      </c>
      <c r="I89" s="22" t="str">
        <f t="shared" si="10"/>
        <v>20</v>
      </c>
      <c r="J89" s="22" t="str">
        <f t="shared" si="11"/>
        <v>793</v>
      </c>
      <c r="K89" s="22" t="str">
        <f t="shared" si="12"/>
        <v>20</v>
      </c>
      <c r="L89" s="22" t="str">
        <f t="shared" si="16"/>
        <v>0099</v>
      </c>
      <c r="M89" s="18" t="str">
        <f t="shared" si="17"/>
        <v>126 20 804 2 20 793 20 0099</v>
      </c>
    </row>
    <row r="90" spans="1:13" ht="12" thickBot="1">
      <c r="A90" s="19">
        <v>88</v>
      </c>
      <c r="B90" s="23" t="s">
        <v>278</v>
      </c>
      <c r="C90" s="21" t="e">
        <f>Лист1!#REF!</f>
        <v>#REF!</v>
      </c>
      <c r="D90" s="23" t="s">
        <v>279</v>
      </c>
      <c r="E90" s="22" t="str">
        <f t="shared" si="13"/>
        <v>126</v>
      </c>
      <c r="F90" s="22" t="str">
        <f t="shared" si="14"/>
        <v>20</v>
      </c>
      <c r="G90" s="22" t="str">
        <f t="shared" si="15"/>
        <v>804</v>
      </c>
      <c r="H90" s="22" t="str">
        <f t="shared" si="9"/>
        <v>2</v>
      </c>
      <c r="I90" s="22" t="str">
        <f t="shared" si="10"/>
        <v>20</v>
      </c>
      <c r="J90" s="22" t="str">
        <f t="shared" si="11"/>
        <v>793</v>
      </c>
      <c r="K90" s="22" t="str">
        <f t="shared" si="12"/>
        <v>20</v>
      </c>
      <c r="L90" s="22" t="str">
        <f t="shared" si="16"/>
        <v>0100</v>
      </c>
      <c r="M90" s="18" t="str">
        <f t="shared" si="17"/>
        <v>126 20 804 2 20 793 20 0100</v>
      </c>
    </row>
    <row r="91" spans="1:13" ht="12" thickBot="1">
      <c r="A91" s="19">
        <v>89</v>
      </c>
      <c r="B91" s="25" t="s">
        <v>280</v>
      </c>
      <c r="C91" s="21"/>
      <c r="D91" s="23" t="s">
        <v>281</v>
      </c>
      <c r="E91" s="22" t="str">
        <f t="shared" si="13"/>
        <v>126</v>
      </c>
      <c r="F91" s="22" t="str">
        <f t="shared" si="14"/>
        <v>20</v>
      </c>
      <c r="G91" s="22" t="str">
        <f t="shared" si="15"/>
        <v>804</v>
      </c>
      <c r="H91" s="22" t="str">
        <f t="shared" si="9"/>
        <v>2</v>
      </c>
      <c r="I91" s="22" t="str">
        <f t="shared" si="10"/>
        <v>20</v>
      </c>
      <c r="J91" s="22" t="str">
        <f t="shared" si="11"/>
        <v>793</v>
      </c>
      <c r="K91" s="22" t="str">
        <f t="shared" si="12"/>
        <v>20</v>
      </c>
      <c r="L91" s="22" t="str">
        <f t="shared" si="16"/>
        <v>0101</v>
      </c>
      <c r="M91" s="18" t="str">
        <f t="shared" si="17"/>
        <v>126 20 804 2 20 793 20 0101</v>
      </c>
    </row>
    <row r="92" spans="1:13" ht="12" thickBot="1">
      <c r="A92" s="19">
        <v>90</v>
      </c>
      <c r="B92" s="23" t="s">
        <v>282</v>
      </c>
      <c r="C92" s="21" t="e">
        <f>Лист1!#REF!</f>
        <v>#REF!</v>
      </c>
      <c r="D92" s="23" t="s">
        <v>283</v>
      </c>
      <c r="E92" s="22" t="str">
        <f t="shared" si="13"/>
        <v>126</v>
      </c>
      <c r="F92" s="22" t="str">
        <f t="shared" si="14"/>
        <v>20</v>
      </c>
      <c r="G92" s="22" t="str">
        <f t="shared" si="15"/>
        <v>804</v>
      </c>
      <c r="H92" s="22" t="str">
        <f t="shared" si="9"/>
        <v>2</v>
      </c>
      <c r="I92" s="22" t="str">
        <f t="shared" si="10"/>
        <v>20</v>
      </c>
      <c r="J92" s="22" t="str">
        <f t="shared" si="11"/>
        <v>793</v>
      </c>
      <c r="K92" s="22" t="str">
        <f t="shared" si="12"/>
        <v>20</v>
      </c>
      <c r="L92" s="22" t="str">
        <f t="shared" si="16"/>
        <v>0102</v>
      </c>
      <c r="M92" s="18" t="str">
        <f t="shared" si="17"/>
        <v>126 20 804 2 20 793 20 0102</v>
      </c>
    </row>
    <row r="93" spans="1:13" ht="12" thickBot="1">
      <c r="A93" s="19">
        <v>91</v>
      </c>
      <c r="B93" s="23" t="s">
        <v>284</v>
      </c>
      <c r="C93" s="21" t="e">
        <f>Лист1!#REF!</f>
        <v>#REF!</v>
      </c>
      <c r="D93" s="23" t="s">
        <v>285</v>
      </c>
      <c r="E93" s="22" t="str">
        <f t="shared" si="13"/>
        <v>126</v>
      </c>
      <c r="F93" s="22" t="str">
        <f t="shared" si="14"/>
        <v>20</v>
      </c>
      <c r="G93" s="22" t="str">
        <f t="shared" si="15"/>
        <v>804</v>
      </c>
      <c r="H93" s="22" t="str">
        <f t="shared" si="9"/>
        <v>2</v>
      </c>
      <c r="I93" s="22" t="str">
        <f t="shared" si="10"/>
        <v>20</v>
      </c>
      <c r="J93" s="22" t="str">
        <f t="shared" si="11"/>
        <v>793</v>
      </c>
      <c r="K93" s="22" t="str">
        <f t="shared" si="12"/>
        <v>20</v>
      </c>
      <c r="L93" s="22" t="str">
        <f t="shared" si="16"/>
        <v>0103</v>
      </c>
      <c r="M93" s="18" t="str">
        <f t="shared" si="17"/>
        <v>126 20 804 2 20 793 20 0103</v>
      </c>
    </row>
    <row r="94" spans="1:13" ht="12" thickBot="1">
      <c r="A94" s="19">
        <v>92</v>
      </c>
      <c r="B94" s="23" t="s">
        <v>286</v>
      </c>
      <c r="C94" s="21" t="e">
        <f>Лист1!#REF!</f>
        <v>#REF!</v>
      </c>
      <c r="D94" s="23" t="s">
        <v>287</v>
      </c>
      <c r="E94" s="22" t="str">
        <f t="shared" si="13"/>
        <v>126</v>
      </c>
      <c r="F94" s="22" t="str">
        <f t="shared" si="14"/>
        <v>20</v>
      </c>
      <c r="G94" s="22" t="str">
        <f t="shared" si="15"/>
        <v>804</v>
      </c>
      <c r="H94" s="22" t="str">
        <f t="shared" si="9"/>
        <v>2</v>
      </c>
      <c r="I94" s="22" t="str">
        <f t="shared" si="10"/>
        <v>20</v>
      </c>
      <c r="J94" s="22" t="str">
        <f t="shared" si="11"/>
        <v>793</v>
      </c>
      <c r="K94" s="22" t="str">
        <f t="shared" si="12"/>
        <v>20</v>
      </c>
      <c r="L94" s="22" t="str">
        <f t="shared" si="16"/>
        <v>0104</v>
      </c>
      <c r="M94" s="18" t="str">
        <f t="shared" si="17"/>
        <v>126 20 804 2 20 793 20 0104</v>
      </c>
    </row>
    <row r="95" spans="1:13" ht="12" thickBot="1">
      <c r="A95" s="19">
        <v>93</v>
      </c>
      <c r="B95" s="23" t="s">
        <v>288</v>
      </c>
      <c r="C95" s="21" t="e">
        <f>Лист1!#REF!</f>
        <v>#REF!</v>
      </c>
      <c r="D95" s="23" t="s">
        <v>289</v>
      </c>
      <c r="E95" s="22" t="str">
        <f t="shared" si="13"/>
        <v>126</v>
      </c>
      <c r="F95" s="22" t="str">
        <f t="shared" si="14"/>
        <v>20</v>
      </c>
      <c r="G95" s="22" t="str">
        <f t="shared" si="15"/>
        <v>804</v>
      </c>
      <c r="H95" s="22" t="str">
        <f t="shared" si="9"/>
        <v>2</v>
      </c>
      <c r="I95" s="22" t="str">
        <f t="shared" si="10"/>
        <v>20</v>
      </c>
      <c r="J95" s="22" t="str">
        <f t="shared" si="11"/>
        <v>793</v>
      </c>
      <c r="K95" s="22" t="str">
        <f t="shared" si="12"/>
        <v>20</v>
      </c>
      <c r="L95" s="22" t="str">
        <f t="shared" si="16"/>
        <v>0105</v>
      </c>
      <c r="M95" s="18" t="str">
        <f t="shared" si="17"/>
        <v>126 20 804 2 20 793 20 0105</v>
      </c>
    </row>
    <row r="96" spans="1:13" ht="12" thickBot="1">
      <c r="A96" s="19">
        <v>94</v>
      </c>
      <c r="B96" s="25" t="s">
        <v>290</v>
      </c>
      <c r="C96" s="21"/>
      <c r="D96" s="23" t="s">
        <v>291</v>
      </c>
      <c r="E96" s="22" t="str">
        <f t="shared" si="13"/>
        <v>126</v>
      </c>
      <c r="F96" s="22" t="str">
        <f t="shared" si="14"/>
        <v>20</v>
      </c>
      <c r="G96" s="22" t="str">
        <f t="shared" si="15"/>
        <v>804</v>
      </c>
      <c r="H96" s="22" t="str">
        <f t="shared" si="9"/>
        <v>2</v>
      </c>
      <c r="I96" s="22" t="str">
        <f t="shared" si="10"/>
        <v>20</v>
      </c>
      <c r="J96" s="22" t="str">
        <f t="shared" si="11"/>
        <v>793</v>
      </c>
      <c r="K96" s="22" t="str">
        <f t="shared" si="12"/>
        <v>20</v>
      </c>
      <c r="L96" s="22" t="str">
        <f t="shared" si="16"/>
        <v>0106</v>
      </c>
      <c r="M96" s="18" t="str">
        <f t="shared" si="17"/>
        <v>126 20 804 2 20 793 20 0106</v>
      </c>
    </row>
    <row r="97" spans="1:13" ht="12" thickBot="1">
      <c r="A97" s="19">
        <v>95</v>
      </c>
      <c r="B97" s="23" t="s">
        <v>292</v>
      </c>
      <c r="C97" s="21" t="e">
        <f>Лист1!#REF!</f>
        <v>#REF!</v>
      </c>
      <c r="D97" s="23" t="s">
        <v>293</v>
      </c>
      <c r="E97" s="22" t="str">
        <f t="shared" si="13"/>
        <v>126</v>
      </c>
      <c r="F97" s="22" t="str">
        <f t="shared" si="14"/>
        <v>20</v>
      </c>
      <c r="G97" s="22" t="str">
        <f t="shared" si="15"/>
        <v>804</v>
      </c>
      <c r="H97" s="22" t="str">
        <f t="shared" si="9"/>
        <v>2</v>
      </c>
      <c r="I97" s="22" t="str">
        <f t="shared" si="10"/>
        <v>20</v>
      </c>
      <c r="J97" s="22" t="str">
        <f t="shared" si="11"/>
        <v>793</v>
      </c>
      <c r="K97" s="22" t="str">
        <f t="shared" si="12"/>
        <v>20</v>
      </c>
      <c r="L97" s="22" t="str">
        <f t="shared" si="16"/>
        <v>0107</v>
      </c>
      <c r="M97" s="18" t="str">
        <f t="shared" si="17"/>
        <v>126 20 804 2 20 793 20 0107</v>
      </c>
    </row>
    <row r="98" spans="1:13" ht="12" thickBot="1">
      <c r="A98" s="19">
        <v>96</v>
      </c>
      <c r="B98" s="23" t="s">
        <v>294</v>
      </c>
      <c r="C98" s="21" t="e">
        <f>Лист1!#REF!</f>
        <v>#REF!</v>
      </c>
      <c r="D98" s="23" t="s">
        <v>295</v>
      </c>
      <c r="E98" s="22" t="str">
        <f t="shared" si="13"/>
        <v>126</v>
      </c>
      <c r="F98" s="22" t="str">
        <f t="shared" si="14"/>
        <v>20</v>
      </c>
      <c r="G98" s="22" t="str">
        <f t="shared" si="15"/>
        <v>804</v>
      </c>
      <c r="H98" s="22" t="str">
        <f t="shared" si="9"/>
        <v>2</v>
      </c>
      <c r="I98" s="22" t="str">
        <f t="shared" si="10"/>
        <v>20</v>
      </c>
      <c r="J98" s="22" t="str">
        <f t="shared" si="11"/>
        <v>793</v>
      </c>
      <c r="K98" s="22" t="str">
        <f t="shared" si="12"/>
        <v>20</v>
      </c>
      <c r="L98" s="22" t="str">
        <f t="shared" si="16"/>
        <v>0108</v>
      </c>
      <c r="M98" s="18" t="str">
        <f t="shared" si="17"/>
        <v>126 20 804 2 20 793 20 0108</v>
      </c>
    </row>
    <row r="99" spans="1:13" ht="12" thickBot="1">
      <c r="A99" s="19">
        <v>97</v>
      </c>
      <c r="B99" s="25" t="s">
        <v>296</v>
      </c>
      <c r="C99" s="21"/>
      <c r="D99" s="23" t="s">
        <v>297</v>
      </c>
      <c r="E99" s="22" t="str">
        <f t="shared" si="13"/>
        <v>126</v>
      </c>
      <c r="F99" s="22" t="str">
        <f t="shared" si="14"/>
        <v>20</v>
      </c>
      <c r="G99" s="22" t="str">
        <f t="shared" si="15"/>
        <v>804</v>
      </c>
      <c r="H99" s="22" t="str">
        <f t="shared" si="9"/>
        <v>2</v>
      </c>
      <c r="I99" s="22" t="str">
        <f t="shared" si="10"/>
        <v>20</v>
      </c>
      <c r="J99" s="22" t="str">
        <f t="shared" si="11"/>
        <v>793</v>
      </c>
      <c r="K99" s="22" t="str">
        <f t="shared" si="12"/>
        <v>20</v>
      </c>
      <c r="L99" s="22" t="str">
        <f t="shared" si="16"/>
        <v>0109</v>
      </c>
      <c r="M99" s="18" t="str">
        <f t="shared" si="17"/>
        <v>126 20 804 2 20 793 20 0109</v>
      </c>
    </row>
    <row r="100" spans="1:13" ht="12" thickBot="1">
      <c r="A100" s="19">
        <v>98</v>
      </c>
      <c r="B100" s="23" t="s">
        <v>298</v>
      </c>
      <c r="C100" s="21" t="str">
        <f>Лист1!B26</f>
        <v>Відділення № 87 ПАТ «МЕГАБАНК»</v>
      </c>
      <c r="D100" s="23" t="s">
        <v>299</v>
      </c>
      <c r="E100" s="22" t="str">
        <f t="shared" si="13"/>
        <v>126</v>
      </c>
      <c r="F100" s="22" t="str">
        <f t="shared" si="14"/>
        <v>20</v>
      </c>
      <c r="G100" s="22" t="str">
        <f t="shared" si="15"/>
        <v>804</v>
      </c>
      <c r="H100" s="22" t="str">
        <f t="shared" si="9"/>
        <v>2</v>
      </c>
      <c r="I100" s="22" t="str">
        <f t="shared" si="10"/>
        <v>20</v>
      </c>
      <c r="J100" s="22" t="str">
        <f t="shared" si="11"/>
        <v>793</v>
      </c>
      <c r="K100" s="22" t="str">
        <f t="shared" si="12"/>
        <v>20</v>
      </c>
      <c r="L100" s="22" t="str">
        <f t="shared" si="16"/>
        <v>0110</v>
      </c>
      <c r="M100" s="18" t="str">
        <f t="shared" si="17"/>
        <v>126 20 804 2 20 793 20 0110</v>
      </c>
    </row>
    <row r="101" spans="1:13" ht="12" thickBot="1">
      <c r="A101" s="19">
        <v>99</v>
      </c>
      <c r="B101" s="23" t="s">
        <v>300</v>
      </c>
      <c r="C101" s="21" t="str">
        <f>Лист1!B27</f>
        <v>Відділення № 88 ПАТ «МЕГАБАНК»</v>
      </c>
      <c r="D101" s="23" t="s">
        <v>301</v>
      </c>
      <c r="E101" s="22" t="str">
        <f t="shared" si="13"/>
        <v>126</v>
      </c>
      <c r="F101" s="22" t="str">
        <f t="shared" si="14"/>
        <v>20</v>
      </c>
      <c r="G101" s="22" t="str">
        <f t="shared" si="15"/>
        <v>804</v>
      </c>
      <c r="H101" s="22" t="str">
        <f t="shared" si="9"/>
        <v>2</v>
      </c>
      <c r="I101" s="22" t="str">
        <f t="shared" si="10"/>
        <v>20</v>
      </c>
      <c r="J101" s="22" t="str">
        <f t="shared" si="11"/>
        <v>793</v>
      </c>
      <c r="K101" s="22" t="str">
        <f t="shared" si="12"/>
        <v>20</v>
      </c>
      <c r="L101" s="22" t="str">
        <f t="shared" si="16"/>
        <v>0111</v>
      </c>
      <c r="M101" s="18" t="str">
        <f t="shared" si="17"/>
        <v>126 20 804 2 20 793 20 0111</v>
      </c>
    </row>
    <row r="102" spans="1:13" ht="12" thickBot="1">
      <c r="A102" s="19">
        <v>100</v>
      </c>
      <c r="B102" s="23" t="s">
        <v>302</v>
      </c>
      <c r="C102" s="21" t="e">
        <f>Лист1!#REF!</f>
        <v>#REF!</v>
      </c>
      <c r="D102" s="23" t="s">
        <v>303</v>
      </c>
      <c r="E102" s="22" t="str">
        <f t="shared" si="13"/>
        <v>126</v>
      </c>
      <c r="F102" s="22" t="str">
        <f t="shared" si="14"/>
        <v>20</v>
      </c>
      <c r="G102" s="22" t="str">
        <f t="shared" si="15"/>
        <v>804</v>
      </c>
      <c r="H102" s="22" t="str">
        <f t="shared" si="9"/>
        <v>2</v>
      </c>
      <c r="I102" s="22" t="str">
        <f t="shared" si="10"/>
        <v>20</v>
      </c>
      <c r="J102" s="22" t="str">
        <f t="shared" si="11"/>
        <v>793</v>
      </c>
      <c r="K102" s="22" t="str">
        <f t="shared" si="12"/>
        <v>20</v>
      </c>
      <c r="L102" s="22" t="str">
        <f t="shared" si="16"/>
        <v>0112</v>
      </c>
      <c r="M102" s="18" t="str">
        <f t="shared" si="17"/>
        <v>126 20 804 2 20 793 20 0112</v>
      </c>
    </row>
    <row r="103" spans="1:13" ht="12" thickBot="1">
      <c r="A103" s="19">
        <v>101</v>
      </c>
      <c r="B103" s="26" t="s">
        <v>304</v>
      </c>
      <c r="C103" s="21"/>
      <c r="D103" s="27" t="s">
        <v>305</v>
      </c>
      <c r="E103" s="22" t="str">
        <f t="shared" si="13"/>
        <v>126</v>
      </c>
      <c r="F103" s="22" t="str">
        <f t="shared" si="14"/>
        <v>20</v>
      </c>
      <c r="G103" s="22" t="str">
        <f t="shared" si="15"/>
        <v>804</v>
      </c>
      <c r="H103" s="22" t="str">
        <f t="shared" si="9"/>
        <v>2</v>
      </c>
      <c r="I103" s="22" t="str">
        <f t="shared" si="10"/>
        <v>20</v>
      </c>
      <c r="J103" s="22" t="str">
        <f t="shared" si="11"/>
        <v>793</v>
      </c>
      <c r="K103" s="22" t="str">
        <f t="shared" si="12"/>
        <v>20</v>
      </c>
      <c r="L103" s="22" t="str">
        <f t="shared" si="16"/>
        <v>0113</v>
      </c>
      <c r="M103" s="18" t="str">
        <f t="shared" si="17"/>
        <v>126 20 804 2 20 793 20 0113</v>
      </c>
    </row>
    <row r="104" spans="1:13" ht="12" thickBot="1">
      <c r="A104" s="19">
        <v>102</v>
      </c>
      <c r="B104" s="25" t="s">
        <v>306</v>
      </c>
      <c r="C104" s="21"/>
      <c r="D104" s="23" t="s">
        <v>307</v>
      </c>
      <c r="E104" s="22" t="str">
        <f t="shared" si="13"/>
        <v>126</v>
      </c>
      <c r="F104" s="22" t="str">
        <f t="shared" si="14"/>
        <v>20</v>
      </c>
      <c r="G104" s="22" t="str">
        <f t="shared" si="15"/>
        <v>804</v>
      </c>
      <c r="H104" s="22" t="str">
        <f t="shared" si="9"/>
        <v>2</v>
      </c>
      <c r="I104" s="22" t="str">
        <f t="shared" si="10"/>
        <v>20</v>
      </c>
      <c r="J104" s="22" t="str">
        <f t="shared" si="11"/>
        <v>793</v>
      </c>
      <c r="K104" s="22" t="str">
        <f t="shared" si="12"/>
        <v>20</v>
      </c>
      <c r="L104" s="22" t="str">
        <f t="shared" si="16"/>
        <v>0114</v>
      </c>
      <c r="M104" s="18" t="str">
        <f t="shared" si="17"/>
        <v>126 20 804 2 20 793 20 0114</v>
      </c>
    </row>
    <row r="105" spans="1:13" ht="12" thickBot="1">
      <c r="A105" s="19">
        <v>103</v>
      </c>
      <c r="B105" s="23" t="s">
        <v>308</v>
      </c>
      <c r="C105" s="21" t="e">
        <f>Лист1!#REF!</f>
        <v>#REF!</v>
      </c>
      <c r="D105" s="23" t="s">
        <v>309</v>
      </c>
      <c r="E105" s="22" t="str">
        <f t="shared" si="13"/>
        <v>126</v>
      </c>
      <c r="F105" s="22" t="str">
        <f t="shared" si="14"/>
        <v>20</v>
      </c>
      <c r="G105" s="22" t="str">
        <f t="shared" si="15"/>
        <v>804</v>
      </c>
      <c r="H105" s="22" t="str">
        <f t="shared" si="9"/>
        <v>2</v>
      </c>
      <c r="I105" s="22" t="str">
        <f t="shared" si="10"/>
        <v>20</v>
      </c>
      <c r="J105" s="22" t="str">
        <f t="shared" si="11"/>
        <v>793</v>
      </c>
      <c r="K105" s="22" t="str">
        <f t="shared" si="12"/>
        <v>20</v>
      </c>
      <c r="L105" s="22" t="str">
        <f t="shared" si="16"/>
        <v>0115</v>
      </c>
      <c r="M105" s="18" t="str">
        <f t="shared" si="17"/>
        <v>126 20 804 2 20 793 20 0115</v>
      </c>
    </row>
    <row r="106" spans="1:13" ht="12" thickBot="1">
      <c r="A106" s="19">
        <v>104</v>
      </c>
      <c r="B106" s="28" t="s">
        <v>310</v>
      </c>
      <c r="C106" s="21" t="e">
        <f>Лист1!#REF!</f>
        <v>#REF!</v>
      </c>
      <c r="D106" s="23" t="s">
        <v>311</v>
      </c>
      <c r="E106" s="22" t="str">
        <f t="shared" si="13"/>
        <v>126</v>
      </c>
      <c r="F106" s="22" t="str">
        <f t="shared" si="14"/>
        <v>20</v>
      </c>
      <c r="G106" s="22" t="str">
        <f t="shared" si="15"/>
        <v>804</v>
      </c>
      <c r="H106" s="22" t="str">
        <f t="shared" si="9"/>
        <v>2</v>
      </c>
      <c r="I106" s="22" t="str">
        <f t="shared" si="10"/>
        <v>20</v>
      </c>
      <c r="J106" s="22" t="str">
        <f t="shared" si="11"/>
        <v>793</v>
      </c>
      <c r="K106" s="22" t="str">
        <f t="shared" si="12"/>
        <v>10</v>
      </c>
      <c r="L106" s="22" t="str">
        <f t="shared" si="16"/>
        <v>0116</v>
      </c>
      <c r="M106" s="18" t="str">
        <f t="shared" si="17"/>
        <v>126 20 804 2 20 793 10 0116</v>
      </c>
    </row>
    <row r="107" spans="1:13" ht="12" thickBot="1">
      <c r="A107" s="19">
        <v>105</v>
      </c>
      <c r="B107" s="25" t="s">
        <v>312</v>
      </c>
      <c r="C107" s="21"/>
      <c r="D107" s="23" t="s">
        <v>313</v>
      </c>
      <c r="E107" s="22" t="str">
        <f t="shared" si="13"/>
        <v>126</v>
      </c>
      <c r="F107" s="22" t="str">
        <f t="shared" si="14"/>
        <v>20</v>
      </c>
      <c r="G107" s="22" t="str">
        <f t="shared" si="15"/>
        <v>804</v>
      </c>
      <c r="H107" s="22" t="str">
        <f t="shared" si="9"/>
        <v>2</v>
      </c>
      <c r="I107" s="22" t="str">
        <f t="shared" si="10"/>
        <v>20</v>
      </c>
      <c r="J107" s="22" t="str">
        <f t="shared" si="11"/>
        <v>793</v>
      </c>
      <c r="K107" s="22" t="str">
        <f t="shared" si="12"/>
        <v>10</v>
      </c>
      <c r="L107" s="22" t="str">
        <f t="shared" si="16"/>
        <v>0117</v>
      </c>
      <c r="M107" s="18" t="str">
        <f t="shared" si="17"/>
        <v>126 20 804 2 20 793 10 0117</v>
      </c>
    </row>
    <row r="108" spans="1:13" ht="12" thickBot="1">
      <c r="A108" s="19">
        <v>106</v>
      </c>
      <c r="B108" s="25" t="s">
        <v>314</v>
      </c>
      <c r="C108" s="21"/>
      <c r="D108" s="23" t="s">
        <v>315</v>
      </c>
      <c r="E108" s="22" t="str">
        <f t="shared" si="13"/>
        <v>126</v>
      </c>
      <c r="F108" s="22" t="str">
        <f t="shared" si="14"/>
        <v>20</v>
      </c>
      <c r="G108" s="22" t="str">
        <f t="shared" si="15"/>
        <v>804</v>
      </c>
      <c r="H108" s="22" t="str">
        <f t="shared" si="9"/>
        <v>2</v>
      </c>
      <c r="I108" s="22" t="str">
        <f t="shared" si="10"/>
        <v>20</v>
      </c>
      <c r="J108" s="22" t="str">
        <f t="shared" si="11"/>
        <v>793</v>
      </c>
      <c r="K108" s="22" t="str">
        <f t="shared" si="12"/>
        <v>10</v>
      </c>
      <c r="L108" s="22" t="str">
        <f t="shared" si="16"/>
        <v>0118</v>
      </c>
      <c r="M108" s="18" t="str">
        <f t="shared" si="17"/>
        <v>126 20 804 2 20 793 10 0118</v>
      </c>
    </row>
    <row r="109" spans="1:13" ht="12" thickBot="1">
      <c r="A109" s="19">
        <v>107</v>
      </c>
      <c r="B109" s="25" t="s">
        <v>316</v>
      </c>
      <c r="C109" s="21"/>
      <c r="D109" s="23" t="s">
        <v>317</v>
      </c>
      <c r="E109" s="22" t="str">
        <f t="shared" si="13"/>
        <v>126</v>
      </c>
      <c r="F109" s="22" t="str">
        <f t="shared" si="14"/>
        <v>20</v>
      </c>
      <c r="G109" s="22" t="str">
        <f t="shared" si="15"/>
        <v>804</v>
      </c>
      <c r="H109" s="22" t="str">
        <f t="shared" si="9"/>
        <v>2</v>
      </c>
      <c r="I109" s="22" t="str">
        <f t="shared" si="10"/>
        <v>20</v>
      </c>
      <c r="J109" s="22" t="str">
        <f t="shared" si="11"/>
        <v>793</v>
      </c>
      <c r="K109" s="22" t="str">
        <f t="shared" si="12"/>
        <v>10</v>
      </c>
      <c r="L109" s="22" t="str">
        <f t="shared" si="16"/>
        <v>0119</v>
      </c>
      <c r="M109" s="18" t="str">
        <f t="shared" si="17"/>
        <v>126 20 804 2 20 793 10 0119</v>
      </c>
    </row>
    <row r="110" spans="1:13" ht="12" thickBot="1">
      <c r="A110" s="19">
        <v>108</v>
      </c>
      <c r="B110" s="25" t="s">
        <v>318</v>
      </c>
      <c r="C110" s="21"/>
      <c r="D110" s="23" t="s">
        <v>319</v>
      </c>
      <c r="E110" s="22" t="str">
        <f t="shared" si="13"/>
        <v>126</v>
      </c>
      <c r="F110" s="22" t="str">
        <f t="shared" si="14"/>
        <v>20</v>
      </c>
      <c r="G110" s="22" t="str">
        <f t="shared" si="15"/>
        <v>804</v>
      </c>
      <c r="H110" s="22" t="str">
        <f t="shared" si="9"/>
        <v>2</v>
      </c>
      <c r="I110" s="22" t="str">
        <f t="shared" si="10"/>
        <v>20</v>
      </c>
      <c r="J110" s="22" t="str">
        <f t="shared" si="11"/>
        <v>793</v>
      </c>
      <c r="K110" s="22" t="str">
        <f t="shared" si="12"/>
        <v>10</v>
      </c>
      <c r="L110" s="22" t="str">
        <f t="shared" si="16"/>
        <v>0120</v>
      </c>
      <c r="M110" s="18" t="str">
        <f t="shared" si="17"/>
        <v>126 20 804 2 20 793 10 0120</v>
      </c>
    </row>
    <row r="111" spans="1:13" ht="12" thickBot="1">
      <c r="A111" s="19">
        <v>109</v>
      </c>
      <c r="B111" s="23" t="s">
        <v>320</v>
      </c>
      <c r="C111" s="21" t="e">
        <f>Лист1!#REF!</f>
        <v>#REF!</v>
      </c>
      <c r="D111" s="23" t="s">
        <v>321</v>
      </c>
      <c r="E111" s="22" t="str">
        <f t="shared" si="13"/>
        <v>126</v>
      </c>
      <c r="F111" s="22" t="str">
        <f t="shared" si="14"/>
        <v>20</v>
      </c>
      <c r="G111" s="22" t="str">
        <f t="shared" si="15"/>
        <v>804</v>
      </c>
      <c r="H111" s="22" t="str">
        <f t="shared" si="9"/>
        <v>2</v>
      </c>
      <c r="I111" s="22" t="str">
        <f t="shared" si="10"/>
        <v>20</v>
      </c>
      <c r="J111" s="22" t="str">
        <f t="shared" si="11"/>
        <v>793</v>
      </c>
      <c r="K111" s="22" t="str">
        <f t="shared" si="12"/>
        <v>10</v>
      </c>
      <c r="L111" s="22" t="str">
        <f t="shared" si="16"/>
        <v>0121</v>
      </c>
      <c r="M111" s="18" t="str">
        <f t="shared" si="17"/>
        <v>126 20 804 2 20 793 10 0121</v>
      </c>
    </row>
    <row r="112" spans="1:13" ht="12" thickBot="1">
      <c r="A112" s="19">
        <v>110</v>
      </c>
      <c r="B112" s="25" t="s">
        <v>322</v>
      </c>
      <c r="C112" s="21"/>
      <c r="D112" s="23" t="s">
        <v>323</v>
      </c>
      <c r="E112" s="22" t="str">
        <f t="shared" si="13"/>
        <v>126</v>
      </c>
      <c r="F112" s="22" t="str">
        <f t="shared" si="14"/>
        <v>20</v>
      </c>
      <c r="G112" s="22" t="str">
        <f t="shared" si="15"/>
        <v>804</v>
      </c>
      <c r="H112" s="22" t="str">
        <f t="shared" si="9"/>
        <v>2</v>
      </c>
      <c r="I112" s="22" t="str">
        <f t="shared" si="10"/>
        <v>20</v>
      </c>
      <c r="J112" s="22" t="str">
        <f t="shared" si="11"/>
        <v>793</v>
      </c>
      <c r="K112" s="22" t="str">
        <f t="shared" si="12"/>
        <v>10</v>
      </c>
      <c r="L112" s="22" t="str">
        <f t="shared" si="16"/>
        <v>0122</v>
      </c>
      <c r="M112" s="18" t="str">
        <f t="shared" si="17"/>
        <v>126 20 804 2 20 793 10 0122</v>
      </c>
    </row>
    <row r="113" spans="1:13" ht="12" thickBot="1">
      <c r="A113" s="19">
        <v>111</v>
      </c>
      <c r="B113" s="28" t="s">
        <v>324</v>
      </c>
      <c r="C113" s="21" t="e">
        <f>Лист1!#REF!</f>
        <v>#REF!</v>
      </c>
      <c r="D113" s="23" t="s">
        <v>325</v>
      </c>
      <c r="E113" s="22" t="str">
        <f t="shared" si="13"/>
        <v>126</v>
      </c>
      <c r="F113" s="22" t="str">
        <f>MID(D113,13,2)</f>
        <v>20</v>
      </c>
      <c r="G113" s="22" t="str">
        <f t="shared" si="15"/>
        <v>804</v>
      </c>
      <c r="H113" s="22" t="str">
        <f t="shared" si="9"/>
        <v>2</v>
      </c>
      <c r="I113" s="22" t="str">
        <f t="shared" si="10"/>
        <v>20</v>
      </c>
      <c r="J113" s="22" t="str">
        <f t="shared" si="11"/>
        <v>793</v>
      </c>
      <c r="K113" s="22" t="str">
        <f t="shared" si="12"/>
        <v>07</v>
      </c>
      <c r="L113" s="22" t="str">
        <f t="shared" si="16"/>
        <v>0123</v>
      </c>
      <c r="M113" s="18" t="str">
        <f t="shared" si="17"/>
        <v>126 20 804 2 20 793 07 0123</v>
      </c>
    </row>
    <row r="114" spans="1:13" ht="12" thickBot="1">
      <c r="A114" s="19">
        <v>112</v>
      </c>
      <c r="B114" s="28" t="s">
        <v>326</v>
      </c>
      <c r="C114" s="21" t="e">
        <f>Лист1!#REF!</f>
        <v>#REF!</v>
      </c>
      <c r="D114" s="23" t="s">
        <v>327</v>
      </c>
      <c r="E114" s="22" t="str">
        <f t="shared" si="13"/>
        <v>126</v>
      </c>
      <c r="F114" s="22" t="str">
        <f aca="true" t="shared" si="18" ref="F114:F173">MID(D114,13,2)</f>
        <v>20</v>
      </c>
      <c r="G114" s="22" t="str">
        <f t="shared" si="15"/>
        <v>804</v>
      </c>
      <c r="H114" s="22" t="str">
        <f t="shared" si="9"/>
        <v>2</v>
      </c>
      <c r="I114" s="22" t="str">
        <f t="shared" si="10"/>
        <v>20</v>
      </c>
      <c r="J114" s="22" t="str">
        <f t="shared" si="11"/>
        <v>793</v>
      </c>
      <c r="K114" s="22" t="str">
        <f t="shared" si="12"/>
        <v>03</v>
      </c>
      <c r="L114" s="22" t="str">
        <f t="shared" si="16"/>
        <v>0124</v>
      </c>
      <c r="M114" s="18" t="str">
        <f t="shared" si="17"/>
        <v>126 20 804 2 20 793 03 0124</v>
      </c>
    </row>
    <row r="115" spans="1:13" ht="12" thickBot="1">
      <c r="A115" s="19">
        <v>113</v>
      </c>
      <c r="B115" s="29" t="s">
        <v>328</v>
      </c>
      <c r="C115" s="21"/>
      <c r="D115" s="23" t="s">
        <v>329</v>
      </c>
      <c r="E115" s="22" t="str">
        <f t="shared" si="13"/>
        <v>126</v>
      </c>
      <c r="F115" s="22" t="str">
        <f t="shared" si="18"/>
        <v>20</v>
      </c>
      <c r="G115" s="22" t="str">
        <f t="shared" si="15"/>
        <v>804</v>
      </c>
      <c r="H115" s="22" t="str">
        <f t="shared" si="9"/>
        <v>2</v>
      </c>
      <c r="I115" s="22" t="str">
        <f t="shared" si="10"/>
        <v>20</v>
      </c>
      <c r="J115" s="22" t="str">
        <f t="shared" si="11"/>
        <v>793</v>
      </c>
      <c r="K115" s="22" t="str">
        <f t="shared" si="12"/>
        <v>12</v>
      </c>
      <c r="L115" s="22" t="str">
        <f t="shared" si="16"/>
        <v>0125</v>
      </c>
      <c r="M115" s="18" t="str">
        <f t="shared" si="17"/>
        <v>126 20 804 2 20 793 12 0125</v>
      </c>
    </row>
    <row r="116" spans="1:13" ht="12" thickBot="1">
      <c r="A116" s="19">
        <v>114</v>
      </c>
      <c r="B116" s="28" t="s">
        <v>330</v>
      </c>
      <c r="C116" s="21" t="e">
        <f>Лист1!#REF!</f>
        <v>#REF!</v>
      </c>
      <c r="D116" s="23" t="s">
        <v>331</v>
      </c>
      <c r="E116" s="22" t="str">
        <f t="shared" si="13"/>
        <v>126</v>
      </c>
      <c r="F116" s="22" t="str">
        <f t="shared" si="18"/>
        <v>20</v>
      </c>
      <c r="G116" s="22" t="str">
        <f t="shared" si="15"/>
        <v>804</v>
      </c>
      <c r="H116" s="22" t="str">
        <f t="shared" si="9"/>
        <v>2</v>
      </c>
      <c r="I116" s="22" t="str">
        <f t="shared" si="10"/>
        <v>20</v>
      </c>
      <c r="J116" s="22" t="str">
        <f t="shared" si="11"/>
        <v>793</v>
      </c>
      <c r="K116" s="22" t="str">
        <f t="shared" si="12"/>
        <v>24</v>
      </c>
      <c r="L116" s="22" t="str">
        <f t="shared" si="16"/>
        <v>0126</v>
      </c>
      <c r="M116" s="18" t="str">
        <f t="shared" si="17"/>
        <v>126 20 804 2 20 793 24 0126</v>
      </c>
    </row>
    <row r="117" spans="1:13" ht="12" thickBot="1">
      <c r="A117" s="64">
        <v>115</v>
      </c>
      <c r="B117" s="66" t="s">
        <v>332</v>
      </c>
      <c r="C117" s="21"/>
      <c r="D117" s="30" t="s">
        <v>333</v>
      </c>
      <c r="E117" s="22" t="str">
        <f t="shared" si="13"/>
        <v>126</v>
      </c>
      <c r="F117" s="22" t="str">
        <f t="shared" si="18"/>
        <v>20</v>
      </c>
      <c r="G117" s="22" t="str">
        <f t="shared" si="15"/>
        <v>804</v>
      </c>
      <c r="H117" s="22" t="str">
        <f t="shared" si="9"/>
        <v>2</v>
      </c>
      <c r="I117" s="22" t="str">
        <f t="shared" si="10"/>
        <v>20</v>
      </c>
      <c r="J117" s="22" t="str">
        <f>MID(D117,37,3)</f>
        <v>793</v>
      </c>
      <c r="K117" s="22" t="str">
        <f t="shared" si="12"/>
        <v>11</v>
      </c>
      <c r="L117" s="22" t="str">
        <f t="shared" si="16"/>
        <v>0127</v>
      </c>
      <c r="M117" s="18" t="str">
        <f t="shared" si="17"/>
        <v>126 20 804 2 20 793 11 0127</v>
      </c>
    </row>
    <row r="118" spans="1:13" ht="12" thickBot="1">
      <c r="A118" s="65"/>
      <c r="B118" s="67"/>
      <c r="C118" s="21"/>
      <c r="D118" s="23" t="s">
        <v>334</v>
      </c>
      <c r="E118" s="22" t="str">
        <f t="shared" si="13"/>
        <v>126</v>
      </c>
      <c r="F118" s="22" t="str">
        <f t="shared" si="18"/>
        <v>20</v>
      </c>
      <c r="G118" s="22" t="str">
        <f t="shared" si="15"/>
        <v>804</v>
      </c>
      <c r="H118" s="22" t="str">
        <f aca="true" t="shared" si="19" ref="H118:H173">MID(D118,25,1)</f>
        <v>2</v>
      </c>
      <c r="I118" s="22" t="str">
        <f aca="true" t="shared" si="20" ref="I118:I173">MID(D118,32,2)</f>
        <v>20</v>
      </c>
      <c r="J118" s="22" t="str">
        <f aca="true" t="shared" si="21" ref="J118:J181">MID(D118,37,3)</f>
        <v>793</v>
      </c>
      <c r="K118" s="22" t="str">
        <f aca="true" t="shared" si="22" ref="K118:K140">MID(D118,44,2)</f>
        <v>29</v>
      </c>
      <c r="L118" s="22" t="str">
        <f t="shared" si="16"/>
        <v>0127</v>
      </c>
      <c r="M118" s="18" t="str">
        <f t="shared" si="17"/>
        <v>126 20 804 2 20 793 29 0127</v>
      </c>
    </row>
    <row r="119" spans="1:13" ht="12" thickBot="1">
      <c r="A119" s="19">
        <v>116</v>
      </c>
      <c r="B119" s="28" t="s">
        <v>335</v>
      </c>
      <c r="C119" s="21" t="e">
        <f>Лист1!#REF!</f>
        <v>#REF!</v>
      </c>
      <c r="D119" s="23" t="s">
        <v>336</v>
      </c>
      <c r="E119" s="22" t="str">
        <f t="shared" si="13"/>
        <v>126</v>
      </c>
      <c r="F119" s="22" t="str">
        <f t="shared" si="18"/>
        <v>20</v>
      </c>
      <c r="G119" s="22" t="str">
        <f t="shared" si="15"/>
        <v>804</v>
      </c>
      <c r="H119" s="22" t="str">
        <f t="shared" si="19"/>
        <v>2</v>
      </c>
      <c r="I119" s="22" t="str">
        <f t="shared" si="20"/>
        <v>20</v>
      </c>
      <c r="J119" s="22" t="str">
        <f t="shared" si="21"/>
        <v>793</v>
      </c>
      <c r="K119" s="22" t="str">
        <f t="shared" si="22"/>
        <v>23</v>
      </c>
      <c r="L119" s="22" t="str">
        <f t="shared" si="16"/>
        <v>0128</v>
      </c>
      <c r="M119" s="18" t="str">
        <f t="shared" si="17"/>
        <v>126 20 804 2 20 793 23 0128</v>
      </c>
    </row>
    <row r="120" spans="1:13" ht="12" thickBot="1">
      <c r="A120" s="19">
        <v>117</v>
      </c>
      <c r="B120" s="29" t="s">
        <v>337</v>
      </c>
      <c r="C120" s="21"/>
      <c r="D120" s="23" t="s">
        <v>338</v>
      </c>
      <c r="E120" s="22" t="str">
        <f t="shared" si="13"/>
        <v>126</v>
      </c>
      <c r="F120" s="22" t="str">
        <f t="shared" si="18"/>
        <v>20</v>
      </c>
      <c r="G120" s="22" t="str">
        <f t="shared" si="15"/>
        <v>804</v>
      </c>
      <c r="H120" s="22" t="str">
        <f t="shared" si="19"/>
        <v>2</v>
      </c>
      <c r="I120" s="22" t="str">
        <f t="shared" si="20"/>
        <v>20</v>
      </c>
      <c r="J120" s="22" t="str">
        <f t="shared" si="21"/>
        <v>793</v>
      </c>
      <c r="K120" s="22" t="str">
        <f t="shared" si="22"/>
        <v>11</v>
      </c>
      <c r="L120" s="22" t="str">
        <f t="shared" si="16"/>
        <v>0129</v>
      </c>
      <c r="M120" s="18" t="str">
        <f t="shared" si="17"/>
        <v>126 20 804 2 20 793 11 0129</v>
      </c>
    </row>
    <row r="121" spans="1:13" ht="12" thickBot="1">
      <c r="A121" s="19">
        <v>118</v>
      </c>
      <c r="B121" s="25" t="s">
        <v>339</v>
      </c>
      <c r="C121" s="21"/>
      <c r="D121" s="23" t="s">
        <v>340</v>
      </c>
      <c r="E121" s="22" t="str">
        <f t="shared" si="13"/>
        <v>126</v>
      </c>
      <c r="F121" s="22" t="str">
        <f t="shared" si="18"/>
        <v>20</v>
      </c>
      <c r="G121" s="22" t="str">
        <f t="shared" si="15"/>
        <v>804</v>
      </c>
      <c r="H121" s="22" t="str">
        <f t="shared" si="19"/>
        <v>2</v>
      </c>
      <c r="I121" s="22" t="str">
        <f t="shared" si="20"/>
        <v>20</v>
      </c>
      <c r="J121" s="22" t="str">
        <f t="shared" si="21"/>
        <v>793</v>
      </c>
      <c r="K121" s="22" t="str">
        <f t="shared" si="22"/>
        <v>24</v>
      </c>
      <c r="L121" s="22" t="str">
        <f t="shared" si="16"/>
        <v>0130</v>
      </c>
      <c r="M121" s="18" t="str">
        <f t="shared" si="17"/>
        <v>126 20 804 2 20 793 24 0130</v>
      </c>
    </row>
    <row r="122" spans="1:13" ht="12" thickBot="1">
      <c r="A122" s="19">
        <v>119</v>
      </c>
      <c r="B122" s="25" t="s">
        <v>341</v>
      </c>
      <c r="C122" s="21"/>
      <c r="D122" s="23" t="s">
        <v>342</v>
      </c>
      <c r="E122" s="22" t="str">
        <f t="shared" si="13"/>
        <v>126</v>
      </c>
      <c r="F122" s="22" t="str">
        <f t="shared" si="18"/>
        <v>20</v>
      </c>
      <c r="G122" s="22" t="str">
        <f t="shared" si="15"/>
        <v>804</v>
      </c>
      <c r="H122" s="22" t="str">
        <f t="shared" si="19"/>
        <v>2</v>
      </c>
      <c r="I122" s="22" t="str">
        <f t="shared" si="20"/>
        <v>20</v>
      </c>
      <c r="J122" s="22" t="str">
        <f t="shared" si="21"/>
        <v>793</v>
      </c>
      <c r="K122" s="22" t="str">
        <f t="shared" si="22"/>
        <v>24</v>
      </c>
      <c r="L122" s="22" t="str">
        <f t="shared" si="16"/>
        <v>0131</v>
      </c>
      <c r="M122" s="18" t="str">
        <f t="shared" si="17"/>
        <v>126 20 804 2 20 793 24 0131</v>
      </c>
    </row>
    <row r="123" spans="1:13" ht="12" thickBot="1">
      <c r="A123" s="19">
        <v>120</v>
      </c>
      <c r="B123" s="25" t="s">
        <v>343</v>
      </c>
      <c r="C123" s="21"/>
      <c r="D123" s="23" t="s">
        <v>344</v>
      </c>
      <c r="E123" s="22" t="str">
        <f t="shared" si="13"/>
        <v>126</v>
      </c>
      <c r="F123" s="22" t="str">
        <f t="shared" si="18"/>
        <v>20</v>
      </c>
      <c r="G123" s="22" t="str">
        <f t="shared" si="15"/>
        <v>804</v>
      </c>
      <c r="H123" s="22" t="str">
        <f t="shared" si="19"/>
        <v>2</v>
      </c>
      <c r="I123" s="22" t="str">
        <f t="shared" si="20"/>
        <v>20</v>
      </c>
      <c r="J123" s="22" t="str">
        <f t="shared" si="21"/>
        <v>793</v>
      </c>
      <c r="K123" s="22" t="str">
        <f t="shared" si="22"/>
        <v>24</v>
      </c>
      <c r="L123" s="22" t="str">
        <f t="shared" si="16"/>
        <v>0132</v>
      </c>
      <c r="M123" s="18" t="str">
        <f t="shared" si="17"/>
        <v>126 20 804 2 20 793 24 0132</v>
      </c>
    </row>
    <row r="124" spans="1:13" ht="12" thickBot="1">
      <c r="A124" s="19">
        <v>121</v>
      </c>
      <c r="B124" s="25" t="s">
        <v>345</v>
      </c>
      <c r="C124" s="21"/>
      <c r="D124" s="23" t="s">
        <v>346</v>
      </c>
      <c r="E124" s="22" t="str">
        <f t="shared" si="13"/>
        <v>126</v>
      </c>
      <c r="F124" s="22" t="str">
        <f t="shared" si="18"/>
        <v>20</v>
      </c>
      <c r="G124" s="22" t="str">
        <f t="shared" si="15"/>
        <v>804</v>
      </c>
      <c r="H124" s="22" t="str">
        <f t="shared" si="19"/>
        <v>2</v>
      </c>
      <c r="I124" s="22" t="str">
        <f t="shared" si="20"/>
        <v>20</v>
      </c>
      <c r="J124" s="22" t="str">
        <f t="shared" si="21"/>
        <v>793</v>
      </c>
      <c r="K124" s="22" t="str">
        <f t="shared" si="22"/>
        <v>24</v>
      </c>
      <c r="L124" s="22" t="str">
        <f t="shared" si="16"/>
        <v>0133</v>
      </c>
      <c r="M124" s="18" t="str">
        <f t="shared" si="17"/>
        <v>126 20 804 2 20 793 24 0133</v>
      </c>
    </row>
    <row r="125" spans="1:13" ht="12" thickBot="1">
      <c r="A125" s="19">
        <v>122</v>
      </c>
      <c r="B125" s="25" t="s">
        <v>347</v>
      </c>
      <c r="C125" s="21"/>
      <c r="D125" s="23" t="s">
        <v>348</v>
      </c>
      <c r="E125" s="22" t="str">
        <f t="shared" si="13"/>
        <v>126</v>
      </c>
      <c r="F125" s="22" t="str">
        <f t="shared" si="18"/>
        <v>20</v>
      </c>
      <c r="G125" s="22" t="str">
        <f t="shared" si="15"/>
        <v>804</v>
      </c>
      <c r="H125" s="22" t="str">
        <f t="shared" si="19"/>
        <v>2</v>
      </c>
      <c r="I125" s="22" t="str">
        <f t="shared" si="20"/>
        <v>20</v>
      </c>
      <c r="J125" s="22" t="str">
        <f t="shared" si="21"/>
        <v>793</v>
      </c>
      <c r="K125" s="22" t="str">
        <f t="shared" si="22"/>
        <v>24</v>
      </c>
      <c r="L125" s="22" t="str">
        <f t="shared" si="16"/>
        <v>0134</v>
      </c>
      <c r="M125" s="18" t="str">
        <f t="shared" si="17"/>
        <v>126 20 804 2 20 793 24 0134</v>
      </c>
    </row>
    <row r="126" spans="1:13" ht="12" thickBot="1">
      <c r="A126" s="19">
        <v>123</v>
      </c>
      <c r="B126" s="28" t="s">
        <v>349</v>
      </c>
      <c r="C126" s="21" t="e">
        <f>Лист1!#REF!</f>
        <v>#REF!</v>
      </c>
      <c r="D126" s="23" t="s">
        <v>350</v>
      </c>
      <c r="E126" s="22" t="str">
        <f t="shared" si="13"/>
        <v>126</v>
      </c>
      <c r="F126" s="22" t="str">
        <f t="shared" si="18"/>
        <v>20</v>
      </c>
      <c r="G126" s="22" t="str">
        <f t="shared" si="15"/>
        <v>804</v>
      </c>
      <c r="H126" s="22" t="str">
        <f t="shared" si="19"/>
        <v>2</v>
      </c>
      <c r="I126" s="22" t="str">
        <f t="shared" si="20"/>
        <v>20</v>
      </c>
      <c r="J126" s="22" t="str">
        <f t="shared" si="21"/>
        <v>793</v>
      </c>
      <c r="K126" s="22" t="str">
        <f t="shared" si="22"/>
        <v>19</v>
      </c>
      <c r="L126" s="22" t="str">
        <f t="shared" si="16"/>
        <v>0135</v>
      </c>
      <c r="M126" s="18" t="str">
        <f t="shared" si="17"/>
        <v>126 20 804 2 20 793 19 0135</v>
      </c>
    </row>
    <row r="127" spans="1:13" ht="12" thickBot="1">
      <c r="A127" s="19">
        <v>124</v>
      </c>
      <c r="B127" s="25" t="s">
        <v>351</v>
      </c>
      <c r="C127" s="21"/>
      <c r="D127" s="23" t="s">
        <v>352</v>
      </c>
      <c r="E127" s="22" t="str">
        <f t="shared" si="13"/>
        <v>126</v>
      </c>
      <c r="F127" s="22" t="str">
        <f t="shared" si="18"/>
        <v>20</v>
      </c>
      <c r="G127" s="22" t="str">
        <f t="shared" si="15"/>
        <v>804</v>
      </c>
      <c r="H127" s="22" t="str">
        <f t="shared" si="19"/>
        <v>2</v>
      </c>
      <c r="I127" s="22" t="str">
        <f t="shared" si="20"/>
        <v>20</v>
      </c>
      <c r="J127" s="22" t="str">
        <f t="shared" si="21"/>
        <v>793</v>
      </c>
      <c r="K127" s="22" t="str">
        <f t="shared" si="22"/>
        <v>23</v>
      </c>
      <c r="L127" s="22" t="str">
        <f t="shared" si="16"/>
        <v>0136</v>
      </c>
      <c r="M127" s="18" t="str">
        <f t="shared" si="17"/>
        <v>126 20 804 2 20 793 23 0136</v>
      </c>
    </row>
    <row r="128" spans="1:13" ht="12" thickBot="1">
      <c r="A128" s="19">
        <v>125</v>
      </c>
      <c r="B128" s="25" t="s">
        <v>353</v>
      </c>
      <c r="C128" s="21"/>
      <c r="D128" s="23" t="s">
        <v>354</v>
      </c>
      <c r="E128" s="22" t="str">
        <f t="shared" si="13"/>
        <v>126</v>
      </c>
      <c r="F128" s="22" t="str">
        <f t="shared" si="18"/>
        <v>20</v>
      </c>
      <c r="G128" s="22" t="str">
        <f t="shared" si="15"/>
        <v>804</v>
      </c>
      <c r="H128" s="22" t="str">
        <f t="shared" si="19"/>
        <v>2</v>
      </c>
      <c r="I128" s="22" t="str">
        <f t="shared" si="20"/>
        <v>20</v>
      </c>
      <c r="J128" s="22" t="str">
        <f t="shared" si="21"/>
        <v>793</v>
      </c>
      <c r="K128" s="22" t="str">
        <f t="shared" si="22"/>
        <v>23</v>
      </c>
      <c r="L128" s="22" t="str">
        <f t="shared" si="16"/>
        <v>0137</v>
      </c>
      <c r="M128" s="18" t="str">
        <f t="shared" si="17"/>
        <v>126 20 804 2 20 793 23 0137</v>
      </c>
    </row>
    <row r="129" spans="1:13" ht="12" thickBot="1">
      <c r="A129" s="19">
        <v>126</v>
      </c>
      <c r="B129" s="25" t="s">
        <v>355</v>
      </c>
      <c r="C129" s="21"/>
      <c r="D129" s="23" t="s">
        <v>356</v>
      </c>
      <c r="E129" s="22" t="str">
        <f t="shared" si="13"/>
        <v>126</v>
      </c>
      <c r="F129" s="22" t="str">
        <f t="shared" si="18"/>
        <v>20</v>
      </c>
      <c r="G129" s="22" t="str">
        <f t="shared" si="15"/>
        <v>804</v>
      </c>
      <c r="H129" s="22" t="str">
        <f t="shared" si="19"/>
        <v>2</v>
      </c>
      <c r="I129" s="22" t="str">
        <f t="shared" si="20"/>
        <v>20</v>
      </c>
      <c r="J129" s="22" t="str">
        <f t="shared" si="21"/>
        <v>793</v>
      </c>
      <c r="K129" s="22" t="str">
        <f t="shared" si="22"/>
        <v>23</v>
      </c>
      <c r="L129" s="22" t="str">
        <f t="shared" si="16"/>
        <v>0138</v>
      </c>
      <c r="M129" s="18" t="str">
        <f t="shared" si="17"/>
        <v>126 20 804 2 20 793 23 0138</v>
      </c>
    </row>
    <row r="130" spans="1:13" ht="12" thickBot="1">
      <c r="A130" s="19">
        <v>127</v>
      </c>
      <c r="B130" s="23" t="s">
        <v>357</v>
      </c>
      <c r="C130" s="21" t="e">
        <f>Лист1!#REF!</f>
        <v>#REF!</v>
      </c>
      <c r="D130" s="23" t="s">
        <v>358</v>
      </c>
      <c r="E130" s="22" t="str">
        <f t="shared" si="13"/>
        <v>126</v>
      </c>
      <c r="F130" s="22" t="str">
        <f t="shared" si="18"/>
        <v>20</v>
      </c>
      <c r="G130" s="22" t="str">
        <f t="shared" si="15"/>
        <v>804</v>
      </c>
      <c r="H130" s="22" t="str">
        <f t="shared" si="19"/>
        <v>2</v>
      </c>
      <c r="I130" s="22" t="str">
        <f t="shared" si="20"/>
        <v>20</v>
      </c>
      <c r="J130" s="22" t="str">
        <f t="shared" si="21"/>
        <v>793</v>
      </c>
      <c r="K130" s="22" t="str">
        <f t="shared" si="22"/>
        <v>23</v>
      </c>
      <c r="L130" s="22" t="str">
        <f t="shared" si="16"/>
        <v>0139</v>
      </c>
      <c r="M130" s="18" t="str">
        <f t="shared" si="17"/>
        <v>126 20 804 2 20 793 23 0139</v>
      </c>
    </row>
    <row r="131" spans="1:13" ht="12" thickBot="1">
      <c r="A131" s="19">
        <v>128</v>
      </c>
      <c r="B131" s="28" t="s">
        <v>359</v>
      </c>
      <c r="C131" s="21" t="e">
        <f>Лист1!#REF!</f>
        <v>#REF!</v>
      </c>
      <c r="D131" s="23" t="s">
        <v>360</v>
      </c>
      <c r="E131" s="22" t="str">
        <f t="shared" si="13"/>
        <v>126</v>
      </c>
      <c r="F131" s="22" t="str">
        <f t="shared" si="18"/>
        <v>20</v>
      </c>
      <c r="G131" s="22" t="str">
        <f t="shared" si="15"/>
        <v>804</v>
      </c>
      <c r="H131" s="22" t="str">
        <f t="shared" si="19"/>
        <v>2</v>
      </c>
      <c r="I131" s="22" t="str">
        <f t="shared" si="20"/>
        <v>20</v>
      </c>
      <c r="J131" s="22" t="str">
        <f t="shared" si="21"/>
        <v>793</v>
      </c>
      <c r="K131" s="22" t="str">
        <f t="shared" si="22"/>
        <v>05</v>
      </c>
      <c r="L131" s="22" t="str">
        <f t="shared" si="16"/>
        <v>0140</v>
      </c>
      <c r="M131" s="18" t="str">
        <f t="shared" si="17"/>
        <v>126 20 804 2 20 793 05 0140</v>
      </c>
    </row>
    <row r="132" spans="1:13" ht="12" thickBot="1">
      <c r="A132" s="19">
        <v>129</v>
      </c>
      <c r="B132" s="28" t="s">
        <v>361</v>
      </c>
      <c r="C132" s="21" t="e">
        <f>Лист1!#REF!</f>
        <v>#REF!</v>
      </c>
      <c r="D132" s="23" t="s">
        <v>362</v>
      </c>
      <c r="E132" s="22" t="str">
        <f aca="true" t="shared" si="23" ref="E132:E195">MID(D132,1,3)</f>
        <v>126</v>
      </c>
      <c r="F132" s="22" t="str">
        <f t="shared" si="18"/>
        <v>20</v>
      </c>
      <c r="G132" s="22" t="str">
        <f aca="true" t="shared" si="24" ref="G132:G173">MID(D132,17,3)</f>
        <v>804</v>
      </c>
      <c r="H132" s="22" t="str">
        <f t="shared" si="19"/>
        <v>2</v>
      </c>
      <c r="I132" s="22" t="str">
        <f t="shared" si="20"/>
        <v>20</v>
      </c>
      <c r="J132" s="22" t="str">
        <f t="shared" si="21"/>
        <v>793</v>
      </c>
      <c r="K132" s="22" t="str">
        <f t="shared" si="22"/>
        <v>01</v>
      </c>
      <c r="L132" s="22" t="str">
        <f aca="true" t="shared" si="25" ref="L132:L140">MID(D132,50,4)</f>
        <v>0141</v>
      </c>
      <c r="M132" s="18" t="str">
        <f aca="true" t="shared" si="26" ref="M132:M195">E132&amp;" "&amp;F132&amp;" "&amp;G132&amp;" "&amp;H132&amp;" "&amp;I132&amp;" "&amp;J132&amp;" "&amp;K132&amp;" "&amp;L132</f>
        <v>126 20 804 2 20 793 01 0141</v>
      </c>
    </row>
    <row r="133" spans="1:13" ht="12" thickBot="1">
      <c r="A133" s="19">
        <v>130</v>
      </c>
      <c r="B133" s="23" t="s">
        <v>363</v>
      </c>
      <c r="C133" s="21" t="e">
        <f>Лист1!#REF!</f>
        <v>#REF!</v>
      </c>
      <c r="D133" s="23" t="s">
        <v>364</v>
      </c>
      <c r="E133" s="22" t="str">
        <f t="shared" si="23"/>
        <v>126</v>
      </c>
      <c r="F133" s="22" t="str">
        <f t="shared" si="18"/>
        <v>20</v>
      </c>
      <c r="G133" s="22" t="str">
        <f t="shared" si="24"/>
        <v>804</v>
      </c>
      <c r="H133" s="22" t="str">
        <f t="shared" si="19"/>
        <v>2</v>
      </c>
      <c r="I133" s="22" t="str">
        <f t="shared" si="20"/>
        <v>20</v>
      </c>
      <c r="J133" s="22" t="str">
        <f t="shared" si="21"/>
        <v>793</v>
      </c>
      <c r="K133" s="22" t="str">
        <f t="shared" si="22"/>
        <v>01</v>
      </c>
      <c r="L133" s="22" t="str">
        <f t="shared" si="25"/>
        <v>0142</v>
      </c>
      <c r="M133" s="18" t="str">
        <f t="shared" si="26"/>
        <v>126 20 804 2 20 793 01 0142</v>
      </c>
    </row>
    <row r="134" spans="1:13" ht="12" thickBot="1">
      <c r="A134" s="19">
        <v>131</v>
      </c>
      <c r="B134" s="25" t="s">
        <v>365</v>
      </c>
      <c r="C134" s="21"/>
      <c r="D134" s="23" t="s">
        <v>366</v>
      </c>
      <c r="E134" s="22" t="str">
        <f t="shared" si="23"/>
        <v>126</v>
      </c>
      <c r="F134" s="22" t="str">
        <f t="shared" si="18"/>
        <v>20</v>
      </c>
      <c r="G134" s="22" t="str">
        <f t="shared" si="24"/>
        <v>804</v>
      </c>
      <c r="H134" s="22" t="str">
        <f t="shared" si="19"/>
        <v>2</v>
      </c>
      <c r="I134" s="22" t="str">
        <f t="shared" si="20"/>
        <v>20</v>
      </c>
      <c r="J134" s="22" t="str">
        <f t="shared" si="21"/>
        <v>793</v>
      </c>
      <c r="K134" s="22" t="str">
        <f t="shared" si="22"/>
        <v>01</v>
      </c>
      <c r="L134" s="22" t="str">
        <f t="shared" si="25"/>
        <v>0143</v>
      </c>
      <c r="M134" s="18" t="str">
        <f t="shared" si="26"/>
        <v>126 20 804 2 20 793 01 0143</v>
      </c>
    </row>
    <row r="135" spans="1:13" ht="12" thickBot="1">
      <c r="A135" s="19">
        <v>132</v>
      </c>
      <c r="B135" s="28" t="s">
        <v>367</v>
      </c>
      <c r="C135" s="21" t="e">
        <f>Лист1!#REF!</f>
        <v>#REF!</v>
      </c>
      <c r="D135" s="23" t="s">
        <v>368</v>
      </c>
      <c r="E135" s="22" t="str">
        <f t="shared" si="23"/>
        <v>126</v>
      </c>
      <c r="F135" s="22" t="str">
        <f t="shared" si="18"/>
        <v>20</v>
      </c>
      <c r="G135" s="22" t="str">
        <f t="shared" si="24"/>
        <v>804</v>
      </c>
      <c r="H135" s="22" t="str">
        <f t="shared" si="19"/>
        <v>2</v>
      </c>
      <c r="I135" s="22" t="str">
        <f t="shared" si="20"/>
        <v>20</v>
      </c>
      <c r="J135" s="22" t="str">
        <f t="shared" si="21"/>
        <v>793</v>
      </c>
      <c r="K135" s="22" t="str">
        <f t="shared" si="22"/>
        <v>21</v>
      </c>
      <c r="L135" s="22" t="str">
        <f t="shared" si="25"/>
        <v>0145</v>
      </c>
      <c r="M135" s="18" t="str">
        <f t="shared" si="26"/>
        <v>126 20 804 2 20 793 21 0145</v>
      </c>
    </row>
    <row r="136" spans="1:13" ht="12" thickBot="1">
      <c r="A136" s="19">
        <v>133</v>
      </c>
      <c r="B136" s="29" t="s">
        <v>369</v>
      </c>
      <c r="C136" s="21"/>
      <c r="D136" s="23" t="s">
        <v>370</v>
      </c>
      <c r="E136" s="22" t="str">
        <f t="shared" si="23"/>
        <v>126</v>
      </c>
      <c r="F136" s="22" t="str">
        <f t="shared" si="18"/>
        <v>20</v>
      </c>
      <c r="G136" s="22" t="str">
        <f t="shared" si="24"/>
        <v>804</v>
      </c>
      <c r="H136" s="22" t="str">
        <f t="shared" si="19"/>
        <v>2</v>
      </c>
      <c r="I136" s="22" t="str">
        <f t="shared" si="20"/>
        <v>20</v>
      </c>
      <c r="J136" s="22" t="str">
        <f t="shared" si="21"/>
        <v>793</v>
      </c>
      <c r="K136" s="22" t="str">
        <f t="shared" si="22"/>
        <v>04</v>
      </c>
      <c r="L136" s="22" t="str">
        <f t="shared" si="25"/>
        <v>0144</v>
      </c>
      <c r="M136" s="18" t="str">
        <f t="shared" si="26"/>
        <v>126 20 804 2 20 793 04 0144</v>
      </c>
    </row>
    <row r="137" spans="1:13" ht="12" thickBot="1">
      <c r="A137" s="19">
        <v>134</v>
      </c>
      <c r="B137" s="25" t="s">
        <v>371</v>
      </c>
      <c r="C137" s="21"/>
      <c r="D137" s="23" t="s">
        <v>372</v>
      </c>
      <c r="E137" s="22" t="str">
        <f t="shared" si="23"/>
        <v>126</v>
      </c>
      <c r="F137" s="22" t="str">
        <f t="shared" si="18"/>
        <v>20</v>
      </c>
      <c r="G137" s="22" t="str">
        <f t="shared" si="24"/>
        <v>804</v>
      </c>
      <c r="H137" s="22" t="str">
        <f t="shared" si="19"/>
        <v>2</v>
      </c>
      <c r="I137" s="22" t="str">
        <f t="shared" si="20"/>
        <v>20</v>
      </c>
      <c r="J137" s="22" t="str">
        <f t="shared" si="21"/>
        <v>793</v>
      </c>
      <c r="K137" s="22" t="str">
        <f t="shared" si="22"/>
        <v>07</v>
      </c>
      <c r="L137" s="22" t="str">
        <f t="shared" si="25"/>
        <v>0146</v>
      </c>
      <c r="M137" s="18" t="str">
        <f t="shared" si="26"/>
        <v>126 20 804 2 20 793 07 0146</v>
      </c>
    </row>
    <row r="138" spans="1:13" ht="12" thickBot="1">
      <c r="A138" s="19">
        <v>135</v>
      </c>
      <c r="B138" s="23" t="s">
        <v>373</v>
      </c>
      <c r="C138" s="21" t="e">
        <f>Лист1!#REF!</f>
        <v>#REF!</v>
      </c>
      <c r="D138" s="23" t="s">
        <v>374</v>
      </c>
      <c r="E138" s="22" t="str">
        <f t="shared" si="23"/>
        <v>126</v>
      </c>
      <c r="F138" s="22" t="str">
        <f t="shared" si="18"/>
        <v>20</v>
      </c>
      <c r="G138" s="22" t="str">
        <f t="shared" si="24"/>
        <v>804</v>
      </c>
      <c r="H138" s="22" t="str">
        <f t="shared" si="19"/>
        <v>2</v>
      </c>
      <c r="I138" s="22" t="str">
        <f t="shared" si="20"/>
        <v>20</v>
      </c>
      <c r="J138" s="22" t="str">
        <f t="shared" si="21"/>
        <v>793</v>
      </c>
      <c r="K138" s="22" t="str">
        <f t="shared" si="22"/>
        <v>21</v>
      </c>
      <c r="L138" s="22" t="str">
        <f t="shared" si="25"/>
        <v>0147</v>
      </c>
      <c r="M138" s="18" t="str">
        <f t="shared" si="26"/>
        <v>126 20 804 2 20 793 21 0147</v>
      </c>
    </row>
    <row r="139" spans="1:13" ht="12" thickBot="1">
      <c r="A139" s="19">
        <v>136</v>
      </c>
      <c r="B139" s="23" t="s">
        <v>375</v>
      </c>
      <c r="C139" s="21" t="e">
        <f>Лист1!#REF!</f>
        <v>#REF!</v>
      </c>
      <c r="D139" s="23" t="s">
        <v>376</v>
      </c>
      <c r="E139" s="22" t="str">
        <f t="shared" si="23"/>
        <v>126</v>
      </c>
      <c r="F139" s="22" t="str">
        <f t="shared" si="18"/>
        <v>20</v>
      </c>
      <c r="G139" s="22" t="str">
        <f t="shared" si="24"/>
        <v>804</v>
      </c>
      <c r="H139" s="22" t="str">
        <f t="shared" si="19"/>
        <v>2</v>
      </c>
      <c r="I139" s="22" t="str">
        <f t="shared" si="20"/>
        <v>20</v>
      </c>
      <c r="J139" s="22" t="str">
        <f t="shared" si="21"/>
        <v>793</v>
      </c>
      <c r="K139" s="22" t="str">
        <f t="shared" si="22"/>
        <v>21</v>
      </c>
      <c r="L139" s="22" t="str">
        <f t="shared" si="25"/>
        <v>0148</v>
      </c>
      <c r="M139" s="18" t="str">
        <f t="shared" si="26"/>
        <v>126 20 804 2 20 793 21 0148</v>
      </c>
    </row>
    <row r="140" spans="1:13" ht="12" thickBot="1">
      <c r="A140" s="19">
        <v>137</v>
      </c>
      <c r="B140" s="23" t="s">
        <v>377</v>
      </c>
      <c r="C140" s="21" t="e">
        <f>Лист1!#REF!</f>
        <v>#REF!</v>
      </c>
      <c r="D140" s="23" t="s">
        <v>378</v>
      </c>
      <c r="E140" s="22" t="str">
        <f t="shared" si="23"/>
        <v>126</v>
      </c>
      <c r="F140" s="22" t="str">
        <f t="shared" si="18"/>
        <v>20</v>
      </c>
      <c r="G140" s="22" t="str">
        <f t="shared" si="24"/>
        <v>804</v>
      </c>
      <c r="H140" s="22" t="str">
        <f t="shared" si="19"/>
        <v>2</v>
      </c>
      <c r="I140" s="22" t="str">
        <f t="shared" si="20"/>
        <v>20</v>
      </c>
      <c r="J140" s="22" t="str">
        <f t="shared" si="21"/>
        <v>793</v>
      </c>
      <c r="K140" s="22" t="str">
        <f t="shared" si="22"/>
        <v>21</v>
      </c>
      <c r="L140" s="22" t="str">
        <f t="shared" si="25"/>
        <v>0149</v>
      </c>
      <c r="M140" s="18" t="str">
        <f t="shared" si="26"/>
        <v>126 20 804 2 20 793 21 0149</v>
      </c>
    </row>
    <row r="141" spans="1:13" ht="12" thickBot="1">
      <c r="A141" s="19">
        <v>138</v>
      </c>
      <c r="B141" s="25" t="s">
        <v>379</v>
      </c>
      <c r="C141" s="21"/>
      <c r="D141" s="23" t="s">
        <v>380</v>
      </c>
      <c r="E141" s="22" t="str">
        <f t="shared" si="23"/>
        <v>126</v>
      </c>
      <c r="F141" s="22" t="str">
        <f t="shared" si="18"/>
        <v>20</v>
      </c>
      <c r="G141" s="22" t="str">
        <f t="shared" si="24"/>
        <v>804</v>
      </c>
      <c r="H141" s="22" t="str">
        <f t="shared" si="19"/>
        <v>2</v>
      </c>
      <c r="I141" s="22" t="str">
        <f t="shared" si="20"/>
        <v>20</v>
      </c>
      <c r="J141" s="22" t="str">
        <f t="shared" si="21"/>
        <v>793</v>
      </c>
      <c r="K141" s="22" t="str">
        <f>MID(D141,45,2)</f>
        <v>21</v>
      </c>
      <c r="L141" s="22" t="str">
        <f>MID(D141,49,4)</f>
        <v>0150</v>
      </c>
      <c r="M141" s="18" t="str">
        <f t="shared" si="26"/>
        <v>126 20 804 2 20 793 21 0150</v>
      </c>
    </row>
    <row r="142" spans="1:13" ht="12" thickBot="1">
      <c r="A142" s="19">
        <v>139</v>
      </c>
      <c r="B142" s="25" t="s">
        <v>381</v>
      </c>
      <c r="C142" s="21"/>
      <c r="D142" s="23" t="s">
        <v>382</v>
      </c>
      <c r="E142" s="22" t="str">
        <f t="shared" si="23"/>
        <v>126</v>
      </c>
      <c r="F142" s="22" t="str">
        <f t="shared" si="18"/>
        <v>20</v>
      </c>
      <c r="G142" s="22" t="str">
        <f t="shared" si="24"/>
        <v>804</v>
      </c>
      <c r="H142" s="22" t="str">
        <f t="shared" si="19"/>
        <v>2</v>
      </c>
      <c r="I142" s="22" t="str">
        <f t="shared" si="20"/>
        <v>20</v>
      </c>
      <c r="J142" s="22" t="str">
        <f t="shared" si="21"/>
        <v>793</v>
      </c>
      <c r="K142" s="22" t="str">
        <f aca="true" t="shared" si="27" ref="K142:K173">MID(D142,45,2)</f>
        <v>21</v>
      </c>
      <c r="L142" s="22" t="str">
        <f aca="true" t="shared" si="28" ref="L142:L173">MID(D142,49,4)</f>
        <v>0151</v>
      </c>
      <c r="M142" s="18" t="str">
        <f t="shared" si="26"/>
        <v>126 20 804 2 20 793 21 0151</v>
      </c>
    </row>
    <row r="143" spans="1:13" ht="12" thickBot="1">
      <c r="A143" s="19">
        <v>140</v>
      </c>
      <c r="B143" s="25" t="s">
        <v>383</v>
      </c>
      <c r="C143" s="21"/>
      <c r="D143" s="23" t="s">
        <v>384</v>
      </c>
      <c r="E143" s="22" t="str">
        <f t="shared" si="23"/>
        <v>126</v>
      </c>
      <c r="F143" s="22" t="str">
        <f t="shared" si="18"/>
        <v>20</v>
      </c>
      <c r="G143" s="22" t="str">
        <f t="shared" si="24"/>
        <v>804</v>
      </c>
      <c r="H143" s="22" t="str">
        <f t="shared" si="19"/>
        <v>2</v>
      </c>
      <c r="I143" s="22" t="str">
        <f t="shared" si="20"/>
        <v>20</v>
      </c>
      <c r="J143" s="22" t="str">
        <f t="shared" si="21"/>
        <v>793</v>
      </c>
      <c r="K143" s="22" t="str">
        <f t="shared" si="27"/>
        <v>21</v>
      </c>
      <c r="L143" s="22" t="str">
        <f t="shared" si="28"/>
        <v>0152</v>
      </c>
      <c r="M143" s="18" t="str">
        <f t="shared" si="26"/>
        <v>126 20 804 2 20 793 21 0152</v>
      </c>
    </row>
    <row r="144" spans="1:13" ht="12" thickBot="1">
      <c r="A144" s="19">
        <v>141</v>
      </c>
      <c r="B144" s="25" t="s">
        <v>385</v>
      </c>
      <c r="C144" s="21"/>
      <c r="D144" s="23" t="s">
        <v>386</v>
      </c>
      <c r="E144" s="22" t="str">
        <f t="shared" si="23"/>
        <v>126</v>
      </c>
      <c r="F144" s="22" t="str">
        <f t="shared" si="18"/>
        <v>20</v>
      </c>
      <c r="G144" s="22" t="str">
        <f t="shared" si="24"/>
        <v>804</v>
      </c>
      <c r="H144" s="22" t="str">
        <f t="shared" si="19"/>
        <v>2</v>
      </c>
      <c r="I144" s="22" t="str">
        <f t="shared" si="20"/>
        <v>20</v>
      </c>
      <c r="J144" s="22" t="str">
        <f t="shared" si="21"/>
        <v>793</v>
      </c>
      <c r="K144" s="22" t="str">
        <f t="shared" si="27"/>
        <v>21</v>
      </c>
      <c r="L144" s="22" t="str">
        <f t="shared" si="28"/>
        <v>0153</v>
      </c>
      <c r="M144" s="18" t="str">
        <f t="shared" si="26"/>
        <v>126 20 804 2 20 793 21 0153</v>
      </c>
    </row>
    <row r="145" spans="1:13" ht="12" thickBot="1">
      <c r="A145" s="19">
        <v>142</v>
      </c>
      <c r="B145" s="28" t="s">
        <v>387</v>
      </c>
      <c r="C145" s="21" t="e">
        <f>Лист1!#REF!</f>
        <v>#REF!</v>
      </c>
      <c r="D145" s="23" t="s">
        <v>388</v>
      </c>
      <c r="E145" s="22" t="str">
        <f t="shared" si="23"/>
        <v>126</v>
      </c>
      <c r="F145" s="22" t="str">
        <f t="shared" si="18"/>
        <v>20</v>
      </c>
      <c r="G145" s="22" t="str">
        <f t="shared" si="24"/>
        <v>804</v>
      </c>
      <c r="H145" s="22" t="str">
        <f t="shared" si="19"/>
        <v>2</v>
      </c>
      <c r="I145" s="22" t="str">
        <f t="shared" si="20"/>
        <v>20</v>
      </c>
      <c r="J145" s="22" t="str">
        <f t="shared" si="21"/>
        <v>793</v>
      </c>
      <c r="K145" s="22" t="str">
        <f t="shared" si="27"/>
        <v>08</v>
      </c>
      <c r="L145" s="22" t="str">
        <f t="shared" si="28"/>
        <v>0154</v>
      </c>
      <c r="M145" s="18" t="str">
        <f t="shared" si="26"/>
        <v>126 20 804 2 20 793 08 0154</v>
      </c>
    </row>
    <row r="146" spans="1:13" ht="12" thickBot="1">
      <c r="A146" s="19">
        <v>143</v>
      </c>
      <c r="B146" s="28" t="s">
        <v>389</v>
      </c>
      <c r="C146" s="21" t="e">
        <f>Лист1!#REF!</f>
        <v>#REF!</v>
      </c>
      <c r="D146" s="23" t="s">
        <v>390</v>
      </c>
      <c r="E146" s="22" t="str">
        <f t="shared" si="23"/>
        <v>126</v>
      </c>
      <c r="F146" s="22" t="str">
        <f t="shared" si="18"/>
        <v>20</v>
      </c>
      <c r="G146" s="22" t="str">
        <f t="shared" si="24"/>
        <v>804</v>
      </c>
      <c r="H146" s="22" t="str">
        <f t="shared" si="19"/>
        <v>2</v>
      </c>
      <c r="I146" s="22" t="str">
        <f t="shared" si="20"/>
        <v>20</v>
      </c>
      <c r="J146" s="22" t="str">
        <f t="shared" si="21"/>
        <v>793</v>
      </c>
      <c r="K146" s="22" t="str">
        <f t="shared" si="27"/>
        <v>14</v>
      </c>
      <c r="L146" s="22" t="str">
        <f t="shared" si="28"/>
        <v>0155</v>
      </c>
      <c r="M146" s="18" t="str">
        <f t="shared" si="26"/>
        <v>126 20 804 2 20 793 14 0155</v>
      </c>
    </row>
    <row r="147" spans="1:13" ht="12" thickBot="1">
      <c r="A147" s="19">
        <v>144</v>
      </c>
      <c r="B147" s="23" t="s">
        <v>391</v>
      </c>
      <c r="C147" s="21" t="e">
        <f>Лист1!#REF!</f>
        <v>#REF!</v>
      </c>
      <c r="D147" s="23" t="s">
        <v>392</v>
      </c>
      <c r="E147" s="22" t="str">
        <f t="shared" si="23"/>
        <v>126</v>
      </c>
      <c r="F147" s="22" t="str">
        <f t="shared" si="18"/>
        <v>20</v>
      </c>
      <c r="G147" s="22" t="str">
        <f t="shared" si="24"/>
        <v>804</v>
      </c>
      <c r="H147" s="22" t="str">
        <f t="shared" si="19"/>
        <v>2</v>
      </c>
      <c r="I147" s="22" t="str">
        <f t="shared" si="20"/>
        <v>20</v>
      </c>
      <c r="J147" s="22" t="str">
        <f t="shared" si="21"/>
        <v>793</v>
      </c>
      <c r="K147" s="22" t="str">
        <f t="shared" si="27"/>
        <v>14</v>
      </c>
      <c r="L147" s="22" t="str">
        <f t="shared" si="28"/>
        <v>0156</v>
      </c>
      <c r="M147" s="18" t="str">
        <f t="shared" si="26"/>
        <v>126 20 804 2 20 793 14 0156</v>
      </c>
    </row>
    <row r="148" spans="1:13" ht="23.25" thickBot="1">
      <c r="A148" s="19">
        <v>145</v>
      </c>
      <c r="B148" s="25" t="s">
        <v>393</v>
      </c>
      <c r="C148" s="21"/>
      <c r="D148" s="23" t="s">
        <v>394</v>
      </c>
      <c r="E148" s="22" t="str">
        <f t="shared" si="23"/>
        <v>126</v>
      </c>
      <c r="F148" s="22" t="str">
        <f t="shared" si="18"/>
        <v>20</v>
      </c>
      <c r="G148" s="22" t="str">
        <f t="shared" si="24"/>
        <v>804</v>
      </c>
      <c r="H148" s="22" t="str">
        <f t="shared" si="19"/>
        <v>2</v>
      </c>
      <c r="I148" s="22" t="str">
        <f t="shared" si="20"/>
        <v>20</v>
      </c>
      <c r="J148" s="22" t="str">
        <f t="shared" si="21"/>
        <v>793</v>
      </c>
      <c r="K148" s="22" t="str">
        <f t="shared" si="27"/>
        <v>14</v>
      </c>
      <c r="L148" s="22" t="str">
        <f t="shared" si="28"/>
        <v>0157</v>
      </c>
      <c r="M148" s="18" t="str">
        <f t="shared" si="26"/>
        <v>126 20 804 2 20 793 14 0157</v>
      </c>
    </row>
    <row r="149" spans="1:13" ht="23.25" thickBot="1">
      <c r="A149" s="19">
        <v>146</v>
      </c>
      <c r="B149" s="25" t="s">
        <v>395</v>
      </c>
      <c r="C149" s="21"/>
      <c r="D149" s="23" t="s">
        <v>396</v>
      </c>
      <c r="E149" s="22" t="str">
        <f t="shared" si="23"/>
        <v>126</v>
      </c>
      <c r="F149" s="22" t="str">
        <f t="shared" si="18"/>
        <v>20</v>
      </c>
      <c r="G149" s="22" t="str">
        <f t="shared" si="24"/>
        <v>804</v>
      </c>
      <c r="H149" s="22" t="str">
        <f t="shared" si="19"/>
        <v>2</v>
      </c>
      <c r="I149" s="22" t="str">
        <f t="shared" si="20"/>
        <v>20</v>
      </c>
      <c r="J149" s="22" t="str">
        <f t="shared" si="21"/>
        <v>793</v>
      </c>
      <c r="K149" s="22" t="str">
        <f t="shared" si="27"/>
        <v>14</v>
      </c>
      <c r="L149" s="22" t="str">
        <f t="shared" si="28"/>
        <v>0158</v>
      </c>
      <c r="M149" s="18" t="str">
        <f t="shared" si="26"/>
        <v>126 20 804 2 20 793 14 0158</v>
      </c>
    </row>
    <row r="150" spans="1:13" ht="23.25" thickBot="1">
      <c r="A150" s="19">
        <v>147</v>
      </c>
      <c r="B150" s="25" t="s">
        <v>397</v>
      </c>
      <c r="C150" s="21"/>
      <c r="D150" s="23" t="s">
        <v>398</v>
      </c>
      <c r="E150" s="22" t="str">
        <f t="shared" si="23"/>
        <v>126</v>
      </c>
      <c r="F150" s="22" t="str">
        <f t="shared" si="18"/>
        <v>20</v>
      </c>
      <c r="G150" s="22" t="str">
        <f t="shared" si="24"/>
        <v>804</v>
      </c>
      <c r="H150" s="22" t="str">
        <f t="shared" si="19"/>
        <v>2</v>
      </c>
      <c r="I150" s="22" t="str">
        <f t="shared" si="20"/>
        <v>20</v>
      </c>
      <c r="J150" s="22" t="str">
        <f t="shared" si="21"/>
        <v>793</v>
      </c>
      <c r="K150" s="22" t="str">
        <f t="shared" si="27"/>
        <v>14</v>
      </c>
      <c r="L150" s="22" t="str">
        <f t="shared" si="28"/>
        <v>0159</v>
      </c>
      <c r="M150" s="18" t="str">
        <f t="shared" si="26"/>
        <v>126 20 804 2 20 793 14 0159</v>
      </c>
    </row>
    <row r="151" spans="1:13" ht="23.25" thickBot="1">
      <c r="A151" s="19">
        <v>148</v>
      </c>
      <c r="B151" s="25" t="s">
        <v>399</v>
      </c>
      <c r="C151" s="21"/>
      <c r="D151" s="23" t="s">
        <v>400</v>
      </c>
      <c r="E151" s="22" t="str">
        <f t="shared" si="23"/>
        <v>126</v>
      </c>
      <c r="F151" s="22" t="str">
        <f t="shared" si="18"/>
        <v>20</v>
      </c>
      <c r="G151" s="22" t="str">
        <f t="shared" si="24"/>
        <v>804</v>
      </c>
      <c r="H151" s="22" t="str">
        <f t="shared" si="19"/>
        <v>2</v>
      </c>
      <c r="I151" s="22" t="str">
        <f t="shared" si="20"/>
        <v>20</v>
      </c>
      <c r="J151" s="22" t="str">
        <f t="shared" si="21"/>
        <v>793</v>
      </c>
      <c r="K151" s="22" t="str">
        <f t="shared" si="27"/>
        <v>14</v>
      </c>
      <c r="L151" s="22" t="str">
        <f t="shared" si="28"/>
        <v>0160</v>
      </c>
      <c r="M151" s="18" t="str">
        <f t="shared" si="26"/>
        <v>126 20 804 2 20 793 14 0160</v>
      </c>
    </row>
    <row r="152" spans="1:13" ht="23.25" thickBot="1">
      <c r="A152" s="19">
        <v>149</v>
      </c>
      <c r="B152" s="25" t="s">
        <v>401</v>
      </c>
      <c r="C152" s="21"/>
      <c r="D152" s="23" t="s">
        <v>402</v>
      </c>
      <c r="E152" s="22" t="str">
        <f t="shared" si="23"/>
        <v>126</v>
      </c>
      <c r="F152" s="22" t="str">
        <f t="shared" si="18"/>
        <v>20</v>
      </c>
      <c r="G152" s="22" t="str">
        <f t="shared" si="24"/>
        <v>804</v>
      </c>
      <c r="H152" s="22" t="str">
        <f t="shared" si="19"/>
        <v>2</v>
      </c>
      <c r="I152" s="22" t="str">
        <f t="shared" si="20"/>
        <v>20</v>
      </c>
      <c r="J152" s="22" t="str">
        <f t="shared" si="21"/>
        <v>793</v>
      </c>
      <c r="K152" s="22" t="str">
        <f t="shared" si="27"/>
        <v>14</v>
      </c>
      <c r="L152" s="22" t="str">
        <f t="shared" si="28"/>
        <v>0161</v>
      </c>
      <c r="M152" s="18" t="str">
        <f t="shared" si="26"/>
        <v>126 20 804 2 20 793 14 0161</v>
      </c>
    </row>
    <row r="153" spans="1:13" ht="23.25" thickBot="1">
      <c r="A153" s="19">
        <v>150</v>
      </c>
      <c r="B153" s="25" t="s">
        <v>403</v>
      </c>
      <c r="C153" s="21"/>
      <c r="D153" s="23" t="s">
        <v>404</v>
      </c>
      <c r="E153" s="22" t="str">
        <f t="shared" si="23"/>
        <v>126</v>
      </c>
      <c r="F153" s="22" t="str">
        <f t="shared" si="18"/>
        <v>20</v>
      </c>
      <c r="G153" s="22" t="str">
        <f t="shared" si="24"/>
        <v>804</v>
      </c>
      <c r="H153" s="22" t="str">
        <f t="shared" si="19"/>
        <v>2</v>
      </c>
      <c r="I153" s="22" t="str">
        <f t="shared" si="20"/>
        <v>20</v>
      </c>
      <c r="J153" s="22" t="str">
        <f t="shared" si="21"/>
        <v>793</v>
      </c>
      <c r="K153" s="22" t="str">
        <f t="shared" si="27"/>
        <v>14</v>
      </c>
      <c r="L153" s="22" t="str">
        <f t="shared" si="28"/>
        <v>0162</v>
      </c>
      <c r="M153" s="18" t="str">
        <f t="shared" si="26"/>
        <v>126 20 804 2 20 793 14 0162</v>
      </c>
    </row>
    <row r="154" spans="1:13" ht="23.25" thickBot="1">
      <c r="A154" s="19">
        <v>151</v>
      </c>
      <c r="B154" s="25" t="s">
        <v>405</v>
      </c>
      <c r="C154" s="21"/>
      <c r="D154" s="23" t="s">
        <v>406</v>
      </c>
      <c r="E154" s="22" t="str">
        <f t="shared" si="23"/>
        <v>126</v>
      </c>
      <c r="F154" s="22" t="str">
        <f t="shared" si="18"/>
        <v>20</v>
      </c>
      <c r="G154" s="22" t="str">
        <f t="shared" si="24"/>
        <v>804</v>
      </c>
      <c r="H154" s="22" t="str">
        <f t="shared" si="19"/>
        <v>2</v>
      </c>
      <c r="I154" s="22" t="str">
        <f t="shared" si="20"/>
        <v>20</v>
      </c>
      <c r="J154" s="22" t="str">
        <f t="shared" si="21"/>
        <v>793</v>
      </c>
      <c r="K154" s="22" t="str">
        <f t="shared" si="27"/>
        <v>14</v>
      </c>
      <c r="L154" s="22" t="str">
        <f t="shared" si="28"/>
        <v>0163</v>
      </c>
      <c r="M154" s="18" t="str">
        <f t="shared" si="26"/>
        <v>126 20 804 2 20 793 14 0163</v>
      </c>
    </row>
    <row r="155" spans="1:13" ht="12" thickBot="1">
      <c r="A155" s="19">
        <v>152</v>
      </c>
      <c r="B155" s="28" t="s">
        <v>407</v>
      </c>
      <c r="C155" s="21" t="e">
        <f>Лист1!#REF!</f>
        <v>#REF!</v>
      </c>
      <c r="D155" s="23" t="s">
        <v>408</v>
      </c>
      <c r="E155" s="22" t="str">
        <f t="shared" si="23"/>
        <v>126</v>
      </c>
      <c r="F155" s="22" t="str">
        <f t="shared" si="18"/>
        <v>20</v>
      </c>
      <c r="G155" s="22" t="str">
        <f t="shared" si="24"/>
        <v>804</v>
      </c>
      <c r="H155" s="22" t="str">
        <f t="shared" si="19"/>
        <v>2</v>
      </c>
      <c r="I155" s="22" t="str">
        <f t="shared" si="20"/>
        <v>20</v>
      </c>
      <c r="J155" s="22" t="str">
        <f t="shared" si="21"/>
        <v>793</v>
      </c>
      <c r="K155" s="22" t="str">
        <f t="shared" si="27"/>
        <v>18</v>
      </c>
      <c r="L155" s="22" t="str">
        <f t="shared" si="28"/>
        <v>0164</v>
      </c>
      <c r="M155" s="18" t="str">
        <f t="shared" si="26"/>
        <v>126 20 804 2 20 793 18 0164</v>
      </c>
    </row>
    <row r="156" spans="1:13" ht="12" thickBot="1">
      <c r="A156" s="19">
        <v>153</v>
      </c>
      <c r="B156" s="29" t="s">
        <v>409</v>
      </c>
      <c r="C156" s="21"/>
      <c r="D156" s="23" t="s">
        <v>410</v>
      </c>
      <c r="E156" s="22" t="str">
        <f t="shared" si="23"/>
        <v>126</v>
      </c>
      <c r="F156" s="22" t="str">
        <f t="shared" si="18"/>
        <v>20</v>
      </c>
      <c r="G156" s="22" t="str">
        <f t="shared" si="24"/>
        <v>804</v>
      </c>
      <c r="H156" s="22" t="str">
        <f t="shared" si="19"/>
        <v>2</v>
      </c>
      <c r="I156" s="22" t="str">
        <f t="shared" si="20"/>
        <v>20</v>
      </c>
      <c r="J156" s="22" t="str">
        <f t="shared" si="21"/>
        <v>793</v>
      </c>
      <c r="K156" s="22" t="str">
        <f t="shared" si="27"/>
        <v>15</v>
      </c>
      <c r="L156" s="22" t="str">
        <f t="shared" si="28"/>
        <v>0165</v>
      </c>
      <c r="M156" s="18" t="str">
        <f t="shared" si="26"/>
        <v>126 20 804 2 20 793 15 0165</v>
      </c>
    </row>
    <row r="157" spans="1:13" ht="12" thickBot="1">
      <c r="A157" s="19">
        <v>154</v>
      </c>
      <c r="B157" s="28" t="s">
        <v>411</v>
      </c>
      <c r="C157" s="21" t="e">
        <f>Лист1!#REF!</f>
        <v>#REF!</v>
      </c>
      <c r="D157" s="23" t="s">
        <v>412</v>
      </c>
      <c r="E157" s="22" t="str">
        <f t="shared" si="23"/>
        <v>126</v>
      </c>
      <c r="F157" s="22" t="str">
        <f t="shared" si="18"/>
        <v>20</v>
      </c>
      <c r="G157" s="22" t="str">
        <f t="shared" si="24"/>
        <v>804</v>
      </c>
      <c r="H157" s="22" t="str">
        <f t="shared" si="19"/>
        <v>2</v>
      </c>
      <c r="I157" s="22" t="str">
        <f t="shared" si="20"/>
        <v>20</v>
      </c>
      <c r="J157" s="22" t="str">
        <f t="shared" si="21"/>
        <v>793</v>
      </c>
      <c r="K157" s="22" t="str">
        <f t="shared" si="27"/>
        <v>22</v>
      </c>
      <c r="L157" s="22" t="str">
        <f t="shared" si="28"/>
        <v>0166</v>
      </c>
      <c r="M157" s="18" t="str">
        <f t="shared" si="26"/>
        <v>126 20 804 2 20 793 22 0166</v>
      </c>
    </row>
    <row r="158" spans="1:13" ht="12" thickBot="1">
      <c r="A158" s="19">
        <v>155</v>
      </c>
      <c r="B158" s="25" t="s">
        <v>413</v>
      </c>
      <c r="C158" s="21"/>
      <c r="D158" s="23" t="s">
        <v>414</v>
      </c>
      <c r="E158" s="22" t="str">
        <f t="shared" si="23"/>
        <v>126</v>
      </c>
      <c r="F158" s="22" t="str">
        <f t="shared" si="18"/>
        <v>20</v>
      </c>
      <c r="G158" s="22" t="str">
        <f t="shared" si="24"/>
        <v>804</v>
      </c>
      <c r="H158" s="22" t="str">
        <f t="shared" si="19"/>
        <v>2</v>
      </c>
      <c r="I158" s="22" t="str">
        <f t="shared" si="20"/>
        <v>20</v>
      </c>
      <c r="J158" s="22" t="str">
        <f t="shared" si="21"/>
        <v>793</v>
      </c>
      <c r="K158" s="22" t="str">
        <f t="shared" si="27"/>
        <v>03</v>
      </c>
      <c r="L158" s="22" t="str">
        <f t="shared" si="28"/>
        <v>0167</v>
      </c>
      <c r="M158" s="18" t="str">
        <f t="shared" si="26"/>
        <v>126 20 804 2 20 793 03 0167</v>
      </c>
    </row>
    <row r="159" spans="1:13" ht="12" thickBot="1">
      <c r="A159" s="19">
        <v>156</v>
      </c>
      <c r="B159" s="25" t="s">
        <v>415</v>
      </c>
      <c r="C159" s="21"/>
      <c r="D159" s="23" t="s">
        <v>416</v>
      </c>
      <c r="E159" s="22" t="str">
        <f t="shared" si="23"/>
        <v>126</v>
      </c>
      <c r="F159" s="22" t="str">
        <f t="shared" si="18"/>
        <v>20</v>
      </c>
      <c r="G159" s="22" t="str">
        <f t="shared" si="24"/>
        <v>804</v>
      </c>
      <c r="H159" s="22" t="str">
        <f t="shared" si="19"/>
        <v>2</v>
      </c>
      <c r="I159" s="22" t="str">
        <f t="shared" si="20"/>
        <v>20</v>
      </c>
      <c r="J159" s="22" t="str">
        <f t="shared" si="21"/>
        <v>793</v>
      </c>
      <c r="K159" s="22" t="str">
        <f t="shared" si="27"/>
        <v>20</v>
      </c>
      <c r="L159" s="22" t="str">
        <f t="shared" si="28"/>
        <v>0168</v>
      </c>
      <c r="M159" s="18" t="str">
        <f t="shared" si="26"/>
        <v>126 20 804 2 20 793 20 0168</v>
      </c>
    </row>
    <row r="160" spans="1:13" ht="12" thickBot="1">
      <c r="A160" s="19">
        <v>157</v>
      </c>
      <c r="B160" s="25" t="s">
        <v>417</v>
      </c>
      <c r="C160" s="21"/>
      <c r="D160" s="23" t="s">
        <v>418</v>
      </c>
      <c r="E160" s="22" t="str">
        <f t="shared" si="23"/>
        <v>126</v>
      </c>
      <c r="F160" s="22" t="str">
        <f t="shared" si="18"/>
        <v>20</v>
      </c>
      <c r="G160" s="22" t="str">
        <f t="shared" si="24"/>
        <v>804</v>
      </c>
      <c r="H160" s="22" t="str">
        <f t="shared" si="19"/>
        <v>2</v>
      </c>
      <c r="I160" s="22" t="str">
        <f t="shared" si="20"/>
        <v>20</v>
      </c>
      <c r="J160" s="22" t="str">
        <f t="shared" si="21"/>
        <v>793</v>
      </c>
      <c r="K160" s="22" t="str">
        <f t="shared" si="27"/>
        <v>20</v>
      </c>
      <c r="L160" s="22" t="str">
        <f t="shared" si="28"/>
        <v>0169</v>
      </c>
      <c r="M160" s="18" t="str">
        <f t="shared" si="26"/>
        <v>126 20 804 2 20 793 20 0169</v>
      </c>
    </row>
    <row r="161" spans="1:13" ht="12" thickBot="1">
      <c r="A161" s="19">
        <v>158</v>
      </c>
      <c r="B161" s="29" t="s">
        <v>419</v>
      </c>
      <c r="C161" s="21"/>
      <c r="D161" s="23" t="s">
        <v>420</v>
      </c>
      <c r="E161" s="22" t="str">
        <f t="shared" si="23"/>
        <v>126</v>
      </c>
      <c r="F161" s="22" t="str">
        <f t="shared" si="18"/>
        <v>20</v>
      </c>
      <c r="G161" s="22" t="str">
        <f t="shared" si="24"/>
        <v>804</v>
      </c>
      <c r="H161" s="22" t="str">
        <f t="shared" si="19"/>
        <v>2</v>
      </c>
      <c r="I161" s="22" t="str">
        <f t="shared" si="20"/>
        <v>20</v>
      </c>
      <c r="J161" s="22" t="str">
        <f t="shared" si="21"/>
        <v>793</v>
      </c>
      <c r="K161" s="22" t="str">
        <f t="shared" si="27"/>
        <v>06</v>
      </c>
      <c r="L161" s="22" t="str">
        <f t="shared" si="28"/>
        <v>0170</v>
      </c>
      <c r="M161" s="18" t="str">
        <f t="shared" si="26"/>
        <v>126 20 804 2 20 793 06 0170</v>
      </c>
    </row>
    <row r="162" spans="1:13" ht="12" thickBot="1">
      <c r="A162" s="19">
        <v>159</v>
      </c>
      <c r="B162" s="29" t="s">
        <v>421</v>
      </c>
      <c r="C162" s="21"/>
      <c r="D162" s="23" t="s">
        <v>422</v>
      </c>
      <c r="E162" s="22" t="str">
        <f t="shared" si="23"/>
        <v>126</v>
      </c>
      <c r="F162" s="22" t="str">
        <f t="shared" si="18"/>
        <v>20</v>
      </c>
      <c r="G162" s="22" t="str">
        <f t="shared" si="24"/>
        <v>804</v>
      </c>
      <c r="H162" s="22" t="str">
        <f t="shared" si="19"/>
        <v>2</v>
      </c>
      <c r="I162" s="22" t="str">
        <f t="shared" si="20"/>
        <v>20</v>
      </c>
      <c r="J162" s="22" t="str">
        <f t="shared" si="21"/>
        <v>793</v>
      </c>
      <c r="K162" s="22" t="str">
        <f t="shared" si="27"/>
        <v>17</v>
      </c>
      <c r="L162" s="22" t="str">
        <f t="shared" si="28"/>
        <v>0171</v>
      </c>
      <c r="M162" s="18" t="str">
        <f t="shared" si="26"/>
        <v>126 20 804 2 20 793 17 0171</v>
      </c>
    </row>
    <row r="163" spans="1:13" ht="12" thickBot="1">
      <c r="A163" s="19">
        <v>160</v>
      </c>
      <c r="B163" s="29" t="s">
        <v>423</v>
      </c>
      <c r="C163" s="21"/>
      <c r="D163" s="23" t="s">
        <v>424</v>
      </c>
      <c r="E163" s="22" t="str">
        <f t="shared" si="23"/>
        <v>126</v>
      </c>
      <c r="F163" s="22" t="str">
        <f t="shared" si="18"/>
        <v>20</v>
      </c>
      <c r="G163" s="22" t="str">
        <f t="shared" si="24"/>
        <v>804</v>
      </c>
      <c r="H163" s="22" t="str">
        <f t="shared" si="19"/>
        <v>2</v>
      </c>
      <c r="I163" s="22" t="str">
        <f t="shared" si="20"/>
        <v>20</v>
      </c>
      <c r="J163" s="22" t="str">
        <f t="shared" si="21"/>
        <v>793</v>
      </c>
      <c r="K163" s="22" t="str">
        <f t="shared" si="27"/>
        <v>02</v>
      </c>
      <c r="L163" s="22" t="str">
        <f t="shared" si="28"/>
        <v>0172</v>
      </c>
      <c r="M163" s="18" t="str">
        <f t="shared" si="26"/>
        <v>126 20 804 2 20 793 02 0172</v>
      </c>
    </row>
    <row r="164" spans="1:13" ht="12" thickBot="1">
      <c r="A164" s="19">
        <v>161</v>
      </c>
      <c r="B164" s="25" t="s">
        <v>425</v>
      </c>
      <c r="C164" s="21"/>
      <c r="D164" s="23" t="s">
        <v>426</v>
      </c>
      <c r="E164" s="22" t="str">
        <f t="shared" si="23"/>
        <v>126</v>
      </c>
      <c r="F164" s="22" t="str">
        <f t="shared" si="18"/>
        <v>20</v>
      </c>
      <c r="G164" s="22" t="str">
        <f t="shared" si="24"/>
        <v>804</v>
      </c>
      <c r="H164" s="22" t="str">
        <f t="shared" si="19"/>
        <v>2</v>
      </c>
      <c r="I164" s="22" t="str">
        <f t="shared" si="20"/>
        <v>20</v>
      </c>
      <c r="J164" s="22" t="str">
        <f t="shared" si="21"/>
        <v>793</v>
      </c>
      <c r="K164" s="22" t="str">
        <f t="shared" si="27"/>
        <v>11</v>
      </c>
      <c r="L164" s="22" t="str">
        <f t="shared" si="28"/>
        <v>0173</v>
      </c>
      <c r="M164" s="18" t="str">
        <f t="shared" si="26"/>
        <v>126 20 804 2 20 793 11 0173</v>
      </c>
    </row>
    <row r="165" spans="1:13" ht="12" thickBot="1">
      <c r="A165" s="19">
        <v>162</v>
      </c>
      <c r="B165" s="25" t="s">
        <v>427</v>
      </c>
      <c r="C165" s="21"/>
      <c r="D165" s="23" t="s">
        <v>428</v>
      </c>
      <c r="E165" s="22" t="str">
        <f t="shared" si="23"/>
        <v>126</v>
      </c>
      <c r="F165" s="22" t="str">
        <f t="shared" si="18"/>
        <v>20</v>
      </c>
      <c r="G165" s="22" t="str">
        <f t="shared" si="24"/>
        <v>804</v>
      </c>
      <c r="H165" s="22" t="str">
        <f t="shared" si="19"/>
        <v>2</v>
      </c>
      <c r="I165" s="22" t="str">
        <f t="shared" si="20"/>
        <v>20</v>
      </c>
      <c r="J165" s="22" t="str">
        <f t="shared" si="21"/>
        <v>793</v>
      </c>
      <c r="K165" s="22" t="str">
        <f t="shared" si="27"/>
        <v>20</v>
      </c>
      <c r="L165" s="22" t="str">
        <f t="shared" si="28"/>
        <v>0174</v>
      </c>
      <c r="M165" s="18" t="str">
        <f t="shared" si="26"/>
        <v>126 20 804 2 20 793 20 0174</v>
      </c>
    </row>
    <row r="166" spans="1:13" ht="12" thickBot="1">
      <c r="A166" s="19">
        <v>163</v>
      </c>
      <c r="B166" s="23" t="s">
        <v>429</v>
      </c>
      <c r="C166" s="21" t="e">
        <f>Лист1!#REF!</f>
        <v>#REF!</v>
      </c>
      <c r="D166" s="23" t="s">
        <v>430</v>
      </c>
      <c r="E166" s="22" t="str">
        <f t="shared" si="23"/>
        <v>126</v>
      </c>
      <c r="F166" s="22" t="str">
        <f t="shared" si="18"/>
        <v>20</v>
      </c>
      <c r="G166" s="22" t="str">
        <f t="shared" si="24"/>
        <v>804</v>
      </c>
      <c r="H166" s="22" t="str">
        <f t="shared" si="19"/>
        <v>2</v>
      </c>
      <c r="I166" s="22" t="str">
        <f t="shared" si="20"/>
        <v>20</v>
      </c>
      <c r="J166" s="22" t="str">
        <f t="shared" si="21"/>
        <v>793</v>
      </c>
      <c r="K166" s="22" t="str">
        <f t="shared" si="27"/>
        <v>20</v>
      </c>
      <c r="L166" s="22" t="str">
        <f t="shared" si="28"/>
        <v>0176</v>
      </c>
      <c r="M166" s="18" t="str">
        <f t="shared" si="26"/>
        <v>126 20 804 2 20 793 20 0176</v>
      </c>
    </row>
    <row r="167" spans="1:13" ht="12" thickBot="1">
      <c r="A167" s="19">
        <v>164</v>
      </c>
      <c r="B167" s="25" t="s">
        <v>431</v>
      </c>
      <c r="C167" s="21"/>
      <c r="D167" s="23" t="s">
        <v>432</v>
      </c>
      <c r="E167" s="22" t="str">
        <f t="shared" si="23"/>
        <v>126</v>
      </c>
      <c r="F167" s="22" t="str">
        <f t="shared" si="18"/>
        <v>20</v>
      </c>
      <c r="G167" s="22" t="str">
        <f t="shared" si="24"/>
        <v>804</v>
      </c>
      <c r="H167" s="22" t="str">
        <f t="shared" si="19"/>
        <v>2</v>
      </c>
      <c r="I167" s="22" t="str">
        <f t="shared" si="20"/>
        <v>20</v>
      </c>
      <c r="J167" s="22" t="str">
        <f t="shared" si="21"/>
        <v>793</v>
      </c>
      <c r="K167" s="22" t="str">
        <f t="shared" si="27"/>
        <v>20</v>
      </c>
      <c r="L167" s="22" t="str">
        <f t="shared" si="28"/>
        <v>0175</v>
      </c>
      <c r="M167" s="18" t="str">
        <f t="shared" si="26"/>
        <v>126 20 804 2 20 793 20 0175</v>
      </c>
    </row>
    <row r="168" spans="1:13" ht="12" thickBot="1">
      <c r="A168" s="64">
        <v>165</v>
      </c>
      <c r="B168" s="31" t="s">
        <v>433</v>
      </c>
      <c r="C168" s="21"/>
      <c r="D168" s="68" t="s">
        <v>434</v>
      </c>
      <c r="E168" s="22" t="str">
        <f t="shared" si="23"/>
        <v>126</v>
      </c>
      <c r="F168" s="22" t="str">
        <f t="shared" si="18"/>
        <v>20</v>
      </c>
      <c r="G168" s="22" t="str">
        <f t="shared" si="24"/>
        <v>804</v>
      </c>
      <c r="H168" s="22" t="str">
        <f t="shared" si="19"/>
        <v>2</v>
      </c>
      <c r="I168" s="22" t="str">
        <f t="shared" si="20"/>
        <v>20</v>
      </c>
      <c r="J168" s="22" t="str">
        <f t="shared" si="21"/>
        <v>793</v>
      </c>
      <c r="K168" s="22" t="str">
        <f t="shared" si="27"/>
        <v>19</v>
      </c>
      <c r="L168" s="22" t="str">
        <f t="shared" si="28"/>
        <v>0177</v>
      </c>
      <c r="M168" s="18" t="str">
        <f t="shared" si="26"/>
        <v>126 20 804 2 20 793 19 0177</v>
      </c>
    </row>
    <row r="169" spans="1:13" ht="12" thickBot="1">
      <c r="A169" s="65"/>
      <c r="B169" s="25" t="s">
        <v>435</v>
      </c>
      <c r="C169" s="21"/>
      <c r="D169" s="69"/>
      <c r="E169" s="22">
        <f t="shared" si="23"/>
      </c>
      <c r="F169" s="22">
        <f t="shared" si="18"/>
      </c>
      <c r="G169" s="22">
        <f t="shared" si="24"/>
      </c>
      <c r="H169" s="22">
        <f t="shared" si="19"/>
      </c>
      <c r="I169" s="22">
        <f t="shared" si="20"/>
      </c>
      <c r="J169" s="22">
        <f t="shared" si="21"/>
      </c>
      <c r="K169" s="22">
        <f t="shared" si="27"/>
      </c>
      <c r="L169" s="22">
        <f t="shared" si="28"/>
      </c>
      <c r="M169" s="18" t="str">
        <f t="shared" si="26"/>
        <v>       </v>
      </c>
    </row>
    <row r="170" spans="1:13" ht="12" thickBot="1">
      <c r="A170" s="19">
        <v>166</v>
      </c>
      <c r="B170" s="23" t="s">
        <v>436</v>
      </c>
      <c r="C170" s="21" t="str">
        <f>Лист1!B28</f>
        <v>Відділення № 106 ПАТ «МЕГАБАНК»</v>
      </c>
      <c r="D170" s="23" t="s">
        <v>437</v>
      </c>
      <c r="E170" s="22" t="str">
        <f t="shared" si="23"/>
        <v>126</v>
      </c>
      <c r="F170" s="22" t="str">
        <f t="shared" si="18"/>
        <v>20</v>
      </c>
      <c r="G170" s="22" t="str">
        <f t="shared" si="24"/>
        <v>804</v>
      </c>
      <c r="H170" s="22" t="str">
        <f t="shared" si="19"/>
        <v>2</v>
      </c>
      <c r="I170" s="22" t="str">
        <f t="shared" si="20"/>
        <v>20</v>
      </c>
      <c r="J170" s="22" t="str">
        <f t="shared" si="21"/>
        <v>793</v>
      </c>
      <c r="K170" s="22" t="str">
        <f t="shared" si="27"/>
        <v>20</v>
      </c>
      <c r="L170" s="22" t="str">
        <f t="shared" si="28"/>
        <v>0178</v>
      </c>
      <c r="M170" s="18" t="str">
        <f t="shared" si="26"/>
        <v>126 20 804 2 20 793 20 0178</v>
      </c>
    </row>
    <row r="171" spans="1:13" ht="12" thickBot="1">
      <c r="A171" s="19">
        <v>167</v>
      </c>
      <c r="B171" s="23" t="s">
        <v>438</v>
      </c>
      <c r="C171" s="21" t="str">
        <f>Лист1!B29</f>
        <v>Відділення № 107 ПАТ «МЕГАБАНК»</v>
      </c>
      <c r="D171" s="23" t="s">
        <v>439</v>
      </c>
      <c r="E171" s="22" t="str">
        <f t="shared" si="23"/>
        <v>126</v>
      </c>
      <c r="F171" s="22" t="str">
        <f t="shared" si="18"/>
        <v>20</v>
      </c>
      <c r="G171" s="22" t="str">
        <f t="shared" si="24"/>
        <v>804</v>
      </c>
      <c r="H171" s="22" t="str">
        <f t="shared" si="19"/>
        <v>2</v>
      </c>
      <c r="I171" s="22" t="str">
        <f t="shared" si="20"/>
        <v>20</v>
      </c>
      <c r="J171" s="22" t="str">
        <f t="shared" si="21"/>
        <v>793</v>
      </c>
      <c r="K171" s="22" t="str">
        <f t="shared" si="27"/>
        <v>20</v>
      </c>
      <c r="L171" s="22" t="str">
        <f t="shared" si="28"/>
        <v>0179</v>
      </c>
      <c r="M171" s="18" t="str">
        <f t="shared" si="26"/>
        <v>126 20 804 2 20 793 20 0179</v>
      </c>
    </row>
    <row r="172" spans="1:13" ht="12" thickBot="1">
      <c r="A172" s="19">
        <v>168</v>
      </c>
      <c r="B172" s="25" t="s">
        <v>440</v>
      </c>
      <c r="C172" s="21"/>
      <c r="D172" s="23" t="s">
        <v>441</v>
      </c>
      <c r="E172" s="22" t="str">
        <f t="shared" si="23"/>
        <v>126</v>
      </c>
      <c r="F172" s="22" t="str">
        <f t="shared" si="18"/>
        <v>20</v>
      </c>
      <c r="G172" s="22" t="str">
        <f t="shared" si="24"/>
        <v>804</v>
      </c>
      <c r="H172" s="22" t="str">
        <f t="shared" si="19"/>
        <v>2</v>
      </c>
      <c r="I172" s="22" t="str">
        <f t="shared" si="20"/>
        <v>20</v>
      </c>
      <c r="J172" s="22" t="str">
        <f t="shared" si="21"/>
        <v>793</v>
      </c>
      <c r="K172" s="22" t="str">
        <f t="shared" si="27"/>
        <v>20</v>
      </c>
      <c r="L172" s="22" t="str">
        <f t="shared" si="28"/>
        <v>0180</v>
      </c>
      <c r="M172" s="18" t="str">
        <f t="shared" si="26"/>
        <v>126 20 804 2 20 793 20 0180</v>
      </c>
    </row>
    <row r="173" spans="1:13" ht="12" thickBot="1">
      <c r="A173" s="19">
        <v>169</v>
      </c>
      <c r="B173" s="23" t="s">
        <v>442</v>
      </c>
      <c r="C173" s="21" t="str">
        <f>Лист1!B30</f>
        <v>Відділення № 109 ПАТ «МЕГАБАНК»</v>
      </c>
      <c r="D173" s="23" t="s">
        <v>443</v>
      </c>
      <c r="E173" s="22" t="str">
        <f t="shared" si="23"/>
        <v>126</v>
      </c>
      <c r="F173" s="22" t="str">
        <f t="shared" si="18"/>
        <v>20</v>
      </c>
      <c r="G173" s="22" t="str">
        <f t="shared" si="24"/>
        <v>804</v>
      </c>
      <c r="H173" s="22" t="str">
        <f t="shared" si="19"/>
        <v>2</v>
      </c>
      <c r="I173" s="22" t="str">
        <f t="shared" si="20"/>
        <v>20</v>
      </c>
      <c r="J173" s="22" t="str">
        <f t="shared" si="21"/>
        <v>793</v>
      </c>
      <c r="K173" s="22" t="str">
        <f t="shared" si="27"/>
        <v>20</v>
      </c>
      <c r="L173" s="22" t="str">
        <f t="shared" si="28"/>
        <v>0181</v>
      </c>
      <c r="M173" s="18" t="str">
        <f t="shared" si="26"/>
        <v>126 20 804 2 20 793 20 0181</v>
      </c>
    </row>
    <row r="174" spans="1:13" ht="12" thickBot="1">
      <c r="A174" s="19">
        <v>170</v>
      </c>
      <c r="B174" s="25" t="s">
        <v>444</v>
      </c>
      <c r="C174" s="21"/>
      <c r="D174" s="23" t="s">
        <v>445</v>
      </c>
      <c r="E174" s="22" t="str">
        <f t="shared" si="23"/>
        <v>126</v>
      </c>
      <c r="F174" s="22" t="str">
        <f aca="true" t="shared" si="29" ref="F174:F194">MID(D174,9,2)</f>
        <v>20</v>
      </c>
      <c r="G174" s="22" t="str">
        <f aca="true" t="shared" si="30" ref="G174:G201">MID(D174,16,3)</f>
        <v>804</v>
      </c>
      <c r="H174" s="22" t="str">
        <f aca="true" t="shared" si="31" ref="H174:H201">MID(D174,24,1)</f>
        <v>2</v>
      </c>
      <c r="I174" s="22" t="str">
        <f aca="true" t="shared" si="32" ref="I174:I201">MID(D174,30,2)</f>
        <v>20</v>
      </c>
      <c r="J174" s="22" t="str">
        <f t="shared" si="21"/>
        <v>793</v>
      </c>
      <c r="K174" s="22" t="str">
        <f aca="true" t="shared" si="33" ref="K174:K201">MID(D174,43,2)</f>
        <v>20</v>
      </c>
      <c r="L174" s="22" t="str">
        <f aca="true" t="shared" si="34" ref="L174:L201">MID(D174,48,4)</f>
        <v>0182</v>
      </c>
      <c r="M174" s="18" t="str">
        <f t="shared" si="26"/>
        <v>126 20 804 2 20 793 20 0182</v>
      </c>
    </row>
    <row r="175" spans="1:13" ht="12" thickBot="1">
      <c r="A175" s="19">
        <v>171</v>
      </c>
      <c r="B175" s="23" t="s">
        <v>446</v>
      </c>
      <c r="C175" s="21" t="e">
        <f>Лист1!#REF!</f>
        <v>#REF!</v>
      </c>
      <c r="D175" s="23" t="s">
        <v>447</v>
      </c>
      <c r="E175" s="22" t="str">
        <f t="shared" si="23"/>
        <v>126</v>
      </c>
      <c r="F175" s="22" t="str">
        <f t="shared" si="29"/>
        <v>20</v>
      </c>
      <c r="G175" s="22" t="str">
        <f t="shared" si="30"/>
        <v>804</v>
      </c>
      <c r="H175" s="22" t="str">
        <f t="shared" si="31"/>
        <v>2</v>
      </c>
      <c r="I175" s="22" t="str">
        <f t="shared" si="32"/>
        <v>20</v>
      </c>
      <c r="J175" s="22" t="str">
        <f t="shared" si="21"/>
        <v>793</v>
      </c>
      <c r="K175" s="22" t="str">
        <f t="shared" si="33"/>
        <v>14</v>
      </c>
      <c r="L175" s="22" t="str">
        <f t="shared" si="34"/>
        <v>0183</v>
      </c>
      <c r="M175" s="18" t="str">
        <f t="shared" si="26"/>
        <v>126 20 804 2 20 793 14 0183</v>
      </c>
    </row>
    <row r="176" spans="1:13" ht="12" thickBot="1">
      <c r="A176" s="19">
        <v>172</v>
      </c>
      <c r="B176" s="23" t="s">
        <v>448</v>
      </c>
      <c r="C176" s="21" t="e">
        <f>Лист1!#REF!</f>
        <v>#REF!</v>
      </c>
      <c r="D176" s="23" t="s">
        <v>449</v>
      </c>
      <c r="E176" s="22" t="str">
        <f t="shared" si="23"/>
        <v>126</v>
      </c>
      <c r="F176" s="22" t="str">
        <f t="shared" si="29"/>
        <v>20</v>
      </c>
      <c r="G176" s="22" t="str">
        <f t="shared" si="30"/>
        <v>804</v>
      </c>
      <c r="H176" s="22" t="str">
        <f t="shared" si="31"/>
        <v>2</v>
      </c>
      <c r="I176" s="22" t="str">
        <f t="shared" si="32"/>
        <v>20</v>
      </c>
      <c r="J176" s="22" t="str">
        <f t="shared" si="21"/>
        <v>793</v>
      </c>
      <c r="K176" s="22" t="str">
        <f t="shared" si="33"/>
        <v>20</v>
      </c>
      <c r="L176" s="22" t="str">
        <f t="shared" si="34"/>
        <v>0184</v>
      </c>
      <c r="M176" s="18" t="str">
        <f t="shared" si="26"/>
        <v>126 20 804 2 20 793 20 0184</v>
      </c>
    </row>
    <row r="177" spans="1:13" ht="12" thickBot="1">
      <c r="A177" s="19">
        <v>173</v>
      </c>
      <c r="B177" s="23" t="s">
        <v>450</v>
      </c>
      <c r="C177" s="21" t="str">
        <f>Лист1!B31</f>
        <v>Відділення № 113 ПАТ «МЕГАБАНК»</v>
      </c>
      <c r="D177" s="23" t="s">
        <v>451</v>
      </c>
      <c r="E177" s="22" t="str">
        <f t="shared" si="23"/>
        <v>126</v>
      </c>
      <c r="F177" s="22" t="str">
        <f t="shared" si="29"/>
        <v>20</v>
      </c>
      <c r="G177" s="22" t="str">
        <f t="shared" si="30"/>
        <v>804</v>
      </c>
      <c r="H177" s="22" t="str">
        <f t="shared" si="31"/>
        <v>2</v>
      </c>
      <c r="I177" s="22" t="str">
        <f t="shared" si="32"/>
        <v>20</v>
      </c>
      <c r="J177" s="22" t="str">
        <f t="shared" si="21"/>
        <v>793</v>
      </c>
      <c r="K177" s="22" t="str">
        <f t="shared" si="33"/>
        <v>20</v>
      </c>
      <c r="L177" s="22" t="str">
        <f t="shared" si="34"/>
        <v>0185</v>
      </c>
      <c r="M177" s="18" t="str">
        <f t="shared" si="26"/>
        <v>126 20 804 2 20 793 20 0185</v>
      </c>
    </row>
    <row r="178" spans="1:13" ht="12" thickBot="1">
      <c r="A178" s="19">
        <v>174</v>
      </c>
      <c r="B178" s="26" t="s">
        <v>452</v>
      </c>
      <c r="C178" s="21"/>
      <c r="D178" s="23" t="s">
        <v>453</v>
      </c>
      <c r="E178" s="22" t="str">
        <f t="shared" si="23"/>
        <v>126</v>
      </c>
      <c r="F178" s="22" t="str">
        <f t="shared" si="29"/>
        <v>20</v>
      </c>
      <c r="G178" s="22" t="str">
        <f t="shared" si="30"/>
        <v>804</v>
      </c>
      <c r="H178" s="22" t="str">
        <f t="shared" si="31"/>
        <v>2</v>
      </c>
      <c r="I178" s="22" t="str">
        <f t="shared" si="32"/>
        <v>20</v>
      </c>
      <c r="J178" s="22" t="str">
        <f t="shared" si="21"/>
        <v>793</v>
      </c>
      <c r="K178" s="22" t="str">
        <f t="shared" si="33"/>
        <v>20</v>
      </c>
      <c r="L178" s="22" t="str">
        <f t="shared" si="34"/>
        <v>0186</v>
      </c>
      <c r="M178" s="18" t="str">
        <f t="shared" si="26"/>
        <v>126 20 804 2 20 793 20 0186</v>
      </c>
    </row>
    <row r="179" spans="1:13" ht="23.25" thickBot="1">
      <c r="A179" s="19">
        <v>175</v>
      </c>
      <c r="B179" s="26" t="s">
        <v>454</v>
      </c>
      <c r="C179" s="21"/>
      <c r="D179" s="23" t="s">
        <v>455</v>
      </c>
      <c r="E179" s="22" t="str">
        <f t="shared" si="23"/>
        <v>126</v>
      </c>
      <c r="F179" s="22" t="str">
        <f t="shared" si="29"/>
        <v>20</v>
      </c>
      <c r="G179" s="22" t="str">
        <f t="shared" si="30"/>
        <v>804</v>
      </c>
      <c r="H179" s="22" t="str">
        <f t="shared" si="31"/>
        <v>2</v>
      </c>
      <c r="I179" s="22" t="str">
        <f t="shared" si="32"/>
        <v>20</v>
      </c>
      <c r="J179" s="22" t="str">
        <f t="shared" si="21"/>
        <v>793</v>
      </c>
      <c r="K179" s="22" t="str">
        <f t="shared" si="33"/>
        <v>15</v>
      </c>
      <c r="L179" s="22" t="str">
        <f t="shared" si="34"/>
        <v>0187</v>
      </c>
      <c r="M179" s="18" t="str">
        <f t="shared" si="26"/>
        <v>126 20 804 2 20 793 15 0187</v>
      </c>
    </row>
    <row r="180" spans="1:13" ht="12" thickBot="1">
      <c r="A180" s="19">
        <v>176</v>
      </c>
      <c r="B180" s="27" t="s">
        <v>456</v>
      </c>
      <c r="C180" s="21" t="e">
        <f>Лист1!#REF!</f>
        <v>#REF!</v>
      </c>
      <c r="D180" s="23" t="s">
        <v>457</v>
      </c>
      <c r="E180" s="22" t="str">
        <f t="shared" si="23"/>
        <v>126</v>
      </c>
      <c r="F180" s="22" t="str">
        <f t="shared" si="29"/>
        <v>20</v>
      </c>
      <c r="G180" s="22" t="str">
        <f t="shared" si="30"/>
        <v>804</v>
      </c>
      <c r="H180" s="22" t="str">
        <f t="shared" si="31"/>
        <v>2</v>
      </c>
      <c r="I180" s="22" t="str">
        <f t="shared" si="32"/>
        <v>20</v>
      </c>
      <c r="J180" s="22" t="str">
        <f t="shared" si="21"/>
        <v>793</v>
      </c>
      <c r="K180" s="22" t="str">
        <f t="shared" si="33"/>
        <v>20</v>
      </c>
      <c r="L180" s="22" t="str">
        <f t="shared" si="34"/>
        <v>0188</v>
      </c>
      <c r="M180" s="18" t="str">
        <f t="shared" si="26"/>
        <v>126 20 804 2 20 793 20 0188</v>
      </c>
    </row>
    <row r="181" spans="1:13" ht="12" thickBot="1">
      <c r="A181" s="19">
        <v>177</v>
      </c>
      <c r="B181" s="28" t="s">
        <v>458</v>
      </c>
      <c r="C181" s="21" t="e">
        <f>Лист1!#REF!</f>
        <v>#REF!</v>
      </c>
      <c r="D181" s="23" t="s">
        <v>459</v>
      </c>
      <c r="E181" s="22" t="str">
        <f t="shared" si="23"/>
        <v>126</v>
      </c>
      <c r="F181" s="22" t="str">
        <f t="shared" si="29"/>
        <v>20</v>
      </c>
      <c r="G181" s="22" t="str">
        <f t="shared" si="30"/>
        <v>804</v>
      </c>
      <c r="H181" s="22" t="str">
        <f t="shared" si="31"/>
        <v>2</v>
      </c>
      <c r="I181" s="22" t="str">
        <f t="shared" si="32"/>
        <v>20</v>
      </c>
      <c r="J181" s="22" t="str">
        <f t="shared" si="21"/>
        <v>793</v>
      </c>
      <c r="K181" s="22" t="str">
        <f t="shared" si="33"/>
        <v>13</v>
      </c>
      <c r="L181" s="22" t="str">
        <f t="shared" si="34"/>
        <v>0189</v>
      </c>
      <c r="M181" s="18" t="str">
        <f t="shared" si="26"/>
        <v>126 20 804 2 20 793 13 0189</v>
      </c>
    </row>
    <row r="182" spans="1:13" ht="12" thickBot="1">
      <c r="A182" s="19">
        <v>178</v>
      </c>
      <c r="B182" s="25" t="s">
        <v>460</v>
      </c>
      <c r="C182" s="21"/>
      <c r="D182" s="23" t="s">
        <v>461</v>
      </c>
      <c r="E182" s="22" t="str">
        <f t="shared" si="23"/>
        <v>126</v>
      </c>
      <c r="F182" s="22" t="str">
        <f t="shared" si="29"/>
        <v>20</v>
      </c>
      <c r="G182" s="22" t="str">
        <f t="shared" si="30"/>
        <v>804</v>
      </c>
      <c r="H182" s="22" t="str">
        <f t="shared" si="31"/>
        <v>2</v>
      </c>
      <c r="I182" s="22" t="str">
        <f t="shared" si="32"/>
        <v>20</v>
      </c>
      <c r="J182" s="22" t="str">
        <f aca="true" t="shared" si="35" ref="J182:J201">MID(D182,37,3)</f>
        <v>793</v>
      </c>
      <c r="K182" s="22" t="str">
        <f t="shared" si="33"/>
        <v>13</v>
      </c>
      <c r="L182" s="22" t="str">
        <f t="shared" si="34"/>
        <v>0190</v>
      </c>
      <c r="M182" s="18" t="str">
        <f t="shared" si="26"/>
        <v>126 20 804 2 20 793 13 0190</v>
      </c>
    </row>
    <row r="183" spans="1:13" ht="12" thickBot="1">
      <c r="A183" s="19">
        <v>179</v>
      </c>
      <c r="B183" s="23" t="s">
        <v>462</v>
      </c>
      <c r="C183" s="21" t="e">
        <f>Лист1!#REF!</f>
        <v>#REF!</v>
      </c>
      <c r="D183" s="23" t="s">
        <v>463</v>
      </c>
      <c r="E183" s="22" t="str">
        <f t="shared" si="23"/>
        <v>126</v>
      </c>
      <c r="F183" s="22" t="str">
        <f t="shared" si="29"/>
        <v>20</v>
      </c>
      <c r="G183" s="22" t="str">
        <f t="shared" si="30"/>
        <v>804</v>
      </c>
      <c r="H183" s="22" t="str">
        <f t="shared" si="31"/>
        <v>2</v>
      </c>
      <c r="I183" s="22" t="str">
        <f t="shared" si="32"/>
        <v>20</v>
      </c>
      <c r="J183" s="22" t="str">
        <f t="shared" si="35"/>
        <v>793</v>
      </c>
      <c r="K183" s="22" t="str">
        <f t="shared" si="33"/>
        <v>13</v>
      </c>
      <c r="L183" s="22" t="str">
        <f t="shared" si="34"/>
        <v>0191</v>
      </c>
      <c r="M183" s="18" t="str">
        <f t="shared" si="26"/>
        <v>126 20 804 2 20 793 13 0191</v>
      </c>
    </row>
    <row r="184" spans="1:13" ht="12" thickBot="1">
      <c r="A184" s="19">
        <v>180</v>
      </c>
      <c r="B184" s="25" t="s">
        <v>464</v>
      </c>
      <c r="C184" s="21"/>
      <c r="D184" s="23" t="s">
        <v>465</v>
      </c>
      <c r="E184" s="22" t="str">
        <f t="shared" si="23"/>
        <v>126</v>
      </c>
      <c r="F184" s="22" t="str">
        <f t="shared" si="29"/>
        <v>20</v>
      </c>
      <c r="G184" s="22" t="str">
        <f t="shared" si="30"/>
        <v>804</v>
      </c>
      <c r="H184" s="22" t="str">
        <f t="shared" si="31"/>
        <v>2</v>
      </c>
      <c r="I184" s="22" t="str">
        <f t="shared" si="32"/>
        <v>20</v>
      </c>
      <c r="J184" s="22" t="str">
        <f t="shared" si="35"/>
        <v>793</v>
      </c>
      <c r="K184" s="22" t="str">
        <f t="shared" si="33"/>
        <v>13</v>
      </c>
      <c r="L184" s="22" t="str">
        <f t="shared" si="34"/>
        <v>0192</v>
      </c>
      <c r="M184" s="18" t="str">
        <f t="shared" si="26"/>
        <v>126 20 804 2 20 793 13 0192</v>
      </c>
    </row>
    <row r="185" spans="1:13" ht="23.25" thickBot="1">
      <c r="A185" s="19">
        <v>181</v>
      </c>
      <c r="B185" s="25" t="s">
        <v>466</v>
      </c>
      <c r="C185" s="21"/>
      <c r="D185" s="23" t="s">
        <v>467</v>
      </c>
      <c r="E185" s="22" t="str">
        <f t="shared" si="23"/>
        <v>126</v>
      </c>
      <c r="F185" s="22" t="str">
        <f t="shared" si="29"/>
        <v>20</v>
      </c>
      <c r="G185" s="22" t="str">
        <f t="shared" si="30"/>
        <v>804</v>
      </c>
      <c r="H185" s="22" t="str">
        <f t="shared" si="31"/>
        <v>2</v>
      </c>
      <c r="I185" s="22" t="str">
        <f t="shared" si="32"/>
        <v>20</v>
      </c>
      <c r="J185" s="22" t="str">
        <f t="shared" si="35"/>
        <v>793</v>
      </c>
      <c r="K185" s="22" t="str">
        <f t="shared" si="33"/>
        <v>13</v>
      </c>
      <c r="L185" s="22" t="str">
        <f t="shared" si="34"/>
        <v>0193</v>
      </c>
      <c r="M185" s="18" t="str">
        <f t="shared" si="26"/>
        <v>126 20 804 2 20 793 13 0193</v>
      </c>
    </row>
    <row r="186" spans="1:13" ht="23.25" thickBot="1">
      <c r="A186" s="19">
        <v>182</v>
      </c>
      <c r="B186" s="25" t="s">
        <v>468</v>
      </c>
      <c r="C186" s="21"/>
      <c r="D186" s="23" t="s">
        <v>469</v>
      </c>
      <c r="E186" s="22" t="str">
        <f t="shared" si="23"/>
        <v>126</v>
      </c>
      <c r="F186" s="22" t="str">
        <f t="shared" si="29"/>
        <v>20</v>
      </c>
      <c r="G186" s="22" t="str">
        <f t="shared" si="30"/>
        <v>804</v>
      </c>
      <c r="H186" s="22" t="str">
        <f t="shared" si="31"/>
        <v>2</v>
      </c>
      <c r="I186" s="22" t="str">
        <f t="shared" si="32"/>
        <v>20</v>
      </c>
      <c r="J186" s="22" t="str">
        <f t="shared" si="35"/>
        <v>793</v>
      </c>
      <c r="K186" s="22" t="str">
        <f t="shared" si="33"/>
        <v>13</v>
      </c>
      <c r="L186" s="22" t="str">
        <f t="shared" si="34"/>
        <v>0194</v>
      </c>
      <c r="M186" s="18" t="str">
        <f t="shared" si="26"/>
        <v>126 20 804 2 20 793 13 0194</v>
      </c>
    </row>
    <row r="187" spans="1:13" ht="23.25" thickBot="1">
      <c r="A187" s="19">
        <v>183</v>
      </c>
      <c r="B187" s="25" t="s">
        <v>470</v>
      </c>
      <c r="C187" s="21"/>
      <c r="D187" s="23" t="s">
        <v>471</v>
      </c>
      <c r="E187" s="22" t="str">
        <f t="shared" si="23"/>
        <v>126</v>
      </c>
      <c r="F187" s="22" t="str">
        <f t="shared" si="29"/>
        <v>20</v>
      </c>
      <c r="G187" s="22" t="str">
        <f t="shared" si="30"/>
        <v>804</v>
      </c>
      <c r="H187" s="22" t="str">
        <f t="shared" si="31"/>
        <v>2</v>
      </c>
      <c r="I187" s="22" t="str">
        <f t="shared" si="32"/>
        <v>20</v>
      </c>
      <c r="J187" s="22" t="str">
        <f t="shared" si="35"/>
        <v>793</v>
      </c>
      <c r="K187" s="22" t="str">
        <f t="shared" si="33"/>
        <v>13</v>
      </c>
      <c r="L187" s="22" t="str">
        <f t="shared" si="34"/>
        <v>0195</v>
      </c>
      <c r="M187" s="18" t="str">
        <f t="shared" si="26"/>
        <v>126 20 804 2 20 793 13 0195</v>
      </c>
    </row>
    <row r="188" spans="1:13" ht="23.25" thickBot="1">
      <c r="A188" s="19">
        <v>184</v>
      </c>
      <c r="B188" s="25" t="s">
        <v>472</v>
      </c>
      <c r="C188" s="21"/>
      <c r="D188" s="23" t="s">
        <v>473</v>
      </c>
      <c r="E188" s="22" t="str">
        <f t="shared" si="23"/>
        <v>126</v>
      </c>
      <c r="F188" s="22" t="str">
        <f t="shared" si="29"/>
        <v>20</v>
      </c>
      <c r="G188" s="22" t="str">
        <f t="shared" si="30"/>
        <v>804</v>
      </c>
      <c r="H188" s="22" t="str">
        <f t="shared" si="31"/>
        <v>2</v>
      </c>
      <c r="I188" s="22" t="str">
        <f t="shared" si="32"/>
        <v>20</v>
      </c>
      <c r="J188" s="22" t="str">
        <f t="shared" si="35"/>
        <v>793</v>
      </c>
      <c r="K188" s="22" t="str">
        <f t="shared" si="33"/>
        <v>13</v>
      </c>
      <c r="L188" s="22" t="str">
        <f t="shared" si="34"/>
        <v>0196</v>
      </c>
      <c r="M188" s="18" t="str">
        <f t="shared" si="26"/>
        <v>126 20 804 2 20 793 13 0196</v>
      </c>
    </row>
    <row r="189" spans="1:13" ht="23.25" thickBot="1">
      <c r="A189" s="19">
        <v>185</v>
      </c>
      <c r="B189" s="25" t="s">
        <v>474</v>
      </c>
      <c r="C189" s="21"/>
      <c r="D189" s="23" t="s">
        <v>475</v>
      </c>
      <c r="E189" s="22" t="str">
        <f t="shared" si="23"/>
        <v>126</v>
      </c>
      <c r="F189" s="22" t="str">
        <f t="shared" si="29"/>
        <v>20</v>
      </c>
      <c r="G189" s="22" t="str">
        <f t="shared" si="30"/>
        <v>804</v>
      </c>
      <c r="H189" s="22" t="str">
        <f t="shared" si="31"/>
        <v>2</v>
      </c>
      <c r="I189" s="22" t="str">
        <f t="shared" si="32"/>
        <v>20</v>
      </c>
      <c r="J189" s="22" t="str">
        <f t="shared" si="35"/>
        <v>793</v>
      </c>
      <c r="K189" s="22" t="str">
        <f t="shared" si="33"/>
        <v>13</v>
      </c>
      <c r="L189" s="22" t="str">
        <f t="shared" si="34"/>
        <v>0197</v>
      </c>
      <c r="M189" s="18" t="str">
        <f t="shared" si="26"/>
        <v>126 20 804 2 20 793 13 0197</v>
      </c>
    </row>
    <row r="190" spans="1:13" ht="23.25" thickBot="1">
      <c r="A190" s="19">
        <v>186</v>
      </c>
      <c r="B190" s="25" t="s">
        <v>476</v>
      </c>
      <c r="C190" s="21"/>
      <c r="D190" s="23" t="s">
        <v>477</v>
      </c>
      <c r="E190" s="22" t="str">
        <f t="shared" si="23"/>
        <v>126</v>
      </c>
      <c r="F190" s="22" t="str">
        <f t="shared" si="29"/>
        <v>20</v>
      </c>
      <c r="G190" s="22" t="str">
        <f t="shared" si="30"/>
        <v>804</v>
      </c>
      <c r="H190" s="22" t="str">
        <f t="shared" si="31"/>
        <v>2</v>
      </c>
      <c r="I190" s="22" t="str">
        <f t="shared" si="32"/>
        <v>20</v>
      </c>
      <c r="J190" s="22" t="str">
        <f t="shared" si="35"/>
        <v>793</v>
      </c>
      <c r="K190" s="22" t="str">
        <f t="shared" si="33"/>
        <v>13</v>
      </c>
      <c r="L190" s="22" t="str">
        <f t="shared" si="34"/>
        <v>0198</v>
      </c>
      <c r="M190" s="18" t="str">
        <f t="shared" si="26"/>
        <v>126 20 804 2 20 793 13 0198</v>
      </c>
    </row>
    <row r="191" spans="1:13" ht="23.25" thickBot="1">
      <c r="A191" s="19">
        <v>187</v>
      </c>
      <c r="B191" s="25" t="s">
        <v>478</v>
      </c>
      <c r="C191" s="21"/>
      <c r="D191" s="23" t="s">
        <v>479</v>
      </c>
      <c r="E191" s="22" t="str">
        <f t="shared" si="23"/>
        <v>126</v>
      </c>
      <c r="F191" s="22" t="str">
        <f t="shared" si="29"/>
        <v>20</v>
      </c>
      <c r="G191" s="22" t="str">
        <f t="shared" si="30"/>
        <v>804</v>
      </c>
      <c r="H191" s="22" t="str">
        <f t="shared" si="31"/>
        <v>2</v>
      </c>
      <c r="I191" s="22" t="str">
        <f t="shared" si="32"/>
        <v>20</v>
      </c>
      <c r="J191" s="22" t="str">
        <f t="shared" si="35"/>
        <v>793</v>
      </c>
      <c r="K191" s="22" t="str">
        <f t="shared" si="33"/>
        <v>13</v>
      </c>
      <c r="L191" s="22" t="str">
        <f t="shared" si="34"/>
        <v>0199</v>
      </c>
      <c r="M191" s="18" t="str">
        <f t="shared" si="26"/>
        <v>126 20 804 2 20 793 13 0199</v>
      </c>
    </row>
    <row r="192" spans="1:13" ht="23.25" thickBot="1">
      <c r="A192" s="19">
        <v>188</v>
      </c>
      <c r="B192" s="25" t="s">
        <v>480</v>
      </c>
      <c r="C192" s="21"/>
      <c r="D192" s="23" t="s">
        <v>481</v>
      </c>
      <c r="E192" s="22" t="str">
        <f t="shared" si="23"/>
        <v>126</v>
      </c>
      <c r="F192" s="22" t="str">
        <f t="shared" si="29"/>
        <v>20</v>
      </c>
      <c r="G192" s="22" t="str">
        <f t="shared" si="30"/>
        <v>804</v>
      </c>
      <c r="H192" s="22" t="str">
        <f t="shared" si="31"/>
        <v>2</v>
      </c>
      <c r="I192" s="22" t="str">
        <f t="shared" si="32"/>
        <v>20</v>
      </c>
      <c r="J192" s="22" t="str">
        <f t="shared" si="35"/>
        <v>793</v>
      </c>
      <c r="K192" s="22" t="str">
        <f t="shared" si="33"/>
        <v>13</v>
      </c>
      <c r="L192" s="22" t="str">
        <f t="shared" si="34"/>
        <v>0200</v>
      </c>
      <c r="M192" s="18" t="str">
        <f t="shared" si="26"/>
        <v>126 20 804 2 20 793 13 0200</v>
      </c>
    </row>
    <row r="193" spans="1:13" ht="23.25" thickBot="1">
      <c r="A193" s="19">
        <v>189</v>
      </c>
      <c r="B193" s="25" t="s">
        <v>482</v>
      </c>
      <c r="C193" s="21"/>
      <c r="D193" s="23" t="s">
        <v>483</v>
      </c>
      <c r="E193" s="22" t="str">
        <f t="shared" si="23"/>
        <v>126</v>
      </c>
      <c r="F193" s="22" t="str">
        <f t="shared" si="29"/>
        <v>20</v>
      </c>
      <c r="G193" s="22" t="str">
        <f t="shared" si="30"/>
        <v>804</v>
      </c>
      <c r="H193" s="22" t="str">
        <f t="shared" si="31"/>
        <v>2</v>
      </c>
      <c r="I193" s="22" t="str">
        <f t="shared" si="32"/>
        <v>20</v>
      </c>
      <c r="J193" s="22" t="str">
        <f t="shared" si="35"/>
        <v>793</v>
      </c>
      <c r="K193" s="22" t="str">
        <f t="shared" si="33"/>
        <v>13</v>
      </c>
      <c r="L193" s="22" t="str">
        <f t="shared" si="34"/>
        <v>0201</v>
      </c>
      <c r="M193" s="18" t="str">
        <f t="shared" si="26"/>
        <v>126 20 804 2 20 793 13 0201</v>
      </c>
    </row>
    <row r="194" spans="1:13" ht="23.25" thickBot="1">
      <c r="A194" s="19">
        <v>190</v>
      </c>
      <c r="B194" s="25" t="s">
        <v>484</v>
      </c>
      <c r="C194" s="21"/>
      <c r="D194" s="23" t="s">
        <v>485</v>
      </c>
      <c r="E194" s="22" t="str">
        <f t="shared" si="23"/>
        <v>126</v>
      </c>
      <c r="F194" s="22" t="str">
        <f t="shared" si="29"/>
        <v>20</v>
      </c>
      <c r="G194" s="22" t="str">
        <f t="shared" si="30"/>
        <v>804</v>
      </c>
      <c r="H194" s="22" t="str">
        <f t="shared" si="31"/>
        <v>2</v>
      </c>
      <c r="I194" s="22" t="str">
        <f t="shared" si="32"/>
        <v>20</v>
      </c>
      <c r="J194" s="22" t="str">
        <f t="shared" si="35"/>
        <v>793</v>
      </c>
      <c r="K194" s="22" t="str">
        <f t="shared" si="33"/>
        <v>13</v>
      </c>
      <c r="L194" s="22" t="str">
        <f t="shared" si="34"/>
        <v>0202</v>
      </c>
      <c r="M194" s="18" t="str">
        <f t="shared" si="26"/>
        <v>126 20 804 2 20 793 13 0202</v>
      </c>
    </row>
    <row r="195" spans="1:13" ht="23.25" thickBot="1">
      <c r="A195" s="19">
        <v>191</v>
      </c>
      <c r="B195" s="25" t="s">
        <v>486</v>
      </c>
      <c r="C195" s="21"/>
      <c r="D195" s="23" t="s">
        <v>487</v>
      </c>
      <c r="E195" s="22" t="str">
        <f t="shared" si="23"/>
        <v>126</v>
      </c>
      <c r="F195" s="22" t="str">
        <f>MID(D195,8,2)</f>
        <v>20</v>
      </c>
      <c r="G195" s="22" t="str">
        <f t="shared" si="30"/>
        <v>804</v>
      </c>
      <c r="H195" s="22" t="str">
        <f t="shared" si="31"/>
        <v>2</v>
      </c>
      <c r="I195" s="22" t="str">
        <f t="shared" si="32"/>
        <v>20</v>
      </c>
      <c r="J195" s="22" t="str">
        <f t="shared" si="35"/>
        <v>793</v>
      </c>
      <c r="K195" s="22" t="str">
        <f t="shared" si="33"/>
        <v>13</v>
      </c>
      <c r="L195" s="22" t="str">
        <f t="shared" si="34"/>
        <v>0203</v>
      </c>
      <c r="M195" s="18" t="str">
        <f t="shared" si="26"/>
        <v>126 20 804 2 20 793 13 0203</v>
      </c>
    </row>
    <row r="196" spans="1:13" ht="23.25" thickBot="1">
      <c r="A196" s="19">
        <v>192</v>
      </c>
      <c r="B196" s="25" t="s">
        <v>488</v>
      </c>
      <c r="C196" s="21"/>
      <c r="D196" s="23" t="s">
        <v>489</v>
      </c>
      <c r="E196" s="22" t="str">
        <f aca="true" t="shared" si="36" ref="E196:E259">MID(D196,1,3)</f>
        <v>126</v>
      </c>
      <c r="F196" s="22" t="str">
        <f aca="true" t="shared" si="37" ref="F196:F259">MID(D196,8,2)</f>
        <v>20</v>
      </c>
      <c r="G196" s="22" t="str">
        <f t="shared" si="30"/>
        <v>804</v>
      </c>
      <c r="H196" s="22" t="str">
        <f t="shared" si="31"/>
        <v>2</v>
      </c>
      <c r="I196" s="22" t="str">
        <f t="shared" si="32"/>
        <v>20</v>
      </c>
      <c r="J196" s="22" t="str">
        <f t="shared" si="35"/>
        <v>793</v>
      </c>
      <c r="K196" s="22" t="str">
        <f t="shared" si="33"/>
        <v>13</v>
      </c>
      <c r="L196" s="22" t="str">
        <f t="shared" si="34"/>
        <v>0204</v>
      </c>
      <c r="M196" s="18" t="str">
        <f aca="true" t="shared" si="38" ref="M196:M259">E196&amp;" "&amp;F196&amp;" "&amp;G196&amp;" "&amp;H196&amp;" "&amp;I196&amp;" "&amp;J196&amp;" "&amp;K196&amp;" "&amp;L196</f>
        <v>126 20 804 2 20 793 13 0204</v>
      </c>
    </row>
    <row r="197" spans="1:13" ht="23.25" thickBot="1">
      <c r="A197" s="19">
        <v>193</v>
      </c>
      <c r="B197" s="25" t="s">
        <v>490</v>
      </c>
      <c r="C197" s="21"/>
      <c r="D197" s="23" t="s">
        <v>491</v>
      </c>
      <c r="E197" s="22" t="str">
        <f t="shared" si="36"/>
        <v>126</v>
      </c>
      <c r="F197" s="22" t="str">
        <f t="shared" si="37"/>
        <v>20</v>
      </c>
      <c r="G197" s="22" t="str">
        <f t="shared" si="30"/>
        <v>804</v>
      </c>
      <c r="H197" s="22" t="str">
        <f t="shared" si="31"/>
        <v>2</v>
      </c>
      <c r="I197" s="22" t="str">
        <f t="shared" si="32"/>
        <v>20</v>
      </c>
      <c r="J197" s="22" t="str">
        <f t="shared" si="35"/>
        <v>793</v>
      </c>
      <c r="K197" s="22" t="str">
        <f t="shared" si="33"/>
        <v>13</v>
      </c>
      <c r="L197" s="22" t="str">
        <f t="shared" si="34"/>
        <v>0205</v>
      </c>
      <c r="M197" s="18" t="str">
        <f t="shared" si="38"/>
        <v>126 20 804 2 20 793 13 0205</v>
      </c>
    </row>
    <row r="198" spans="1:13" ht="23.25" thickBot="1">
      <c r="A198" s="19">
        <v>194</v>
      </c>
      <c r="B198" s="25" t="s">
        <v>492</v>
      </c>
      <c r="C198" s="21"/>
      <c r="D198" s="23" t="s">
        <v>493</v>
      </c>
      <c r="E198" s="22" t="str">
        <f t="shared" si="36"/>
        <v>126</v>
      </c>
      <c r="F198" s="22" t="str">
        <f t="shared" si="37"/>
        <v>20</v>
      </c>
      <c r="G198" s="22" t="str">
        <f t="shared" si="30"/>
        <v>804</v>
      </c>
      <c r="H198" s="22" t="str">
        <f t="shared" si="31"/>
        <v>2</v>
      </c>
      <c r="I198" s="22" t="str">
        <f t="shared" si="32"/>
        <v>20</v>
      </c>
      <c r="J198" s="22" t="str">
        <f t="shared" si="35"/>
        <v>793</v>
      </c>
      <c r="K198" s="22" t="str">
        <f t="shared" si="33"/>
        <v>13</v>
      </c>
      <c r="L198" s="22" t="str">
        <f t="shared" si="34"/>
        <v>0206</v>
      </c>
      <c r="M198" s="18" t="str">
        <f t="shared" si="38"/>
        <v>126 20 804 2 20 793 13 0206</v>
      </c>
    </row>
    <row r="199" spans="1:13" ht="23.25" thickBot="1">
      <c r="A199" s="19">
        <v>195</v>
      </c>
      <c r="B199" s="25" t="s">
        <v>494</v>
      </c>
      <c r="C199" s="21"/>
      <c r="D199" s="23" t="s">
        <v>495</v>
      </c>
      <c r="E199" s="22" t="str">
        <f t="shared" si="36"/>
        <v>126</v>
      </c>
      <c r="F199" s="22" t="str">
        <f t="shared" si="37"/>
        <v>20</v>
      </c>
      <c r="G199" s="22" t="str">
        <f t="shared" si="30"/>
        <v>804</v>
      </c>
      <c r="H199" s="22" t="str">
        <f t="shared" si="31"/>
        <v>2</v>
      </c>
      <c r="I199" s="22" t="str">
        <f t="shared" si="32"/>
        <v>20</v>
      </c>
      <c r="J199" s="22" t="str">
        <f t="shared" si="35"/>
        <v>793</v>
      </c>
      <c r="K199" s="22" t="str">
        <f t="shared" si="33"/>
        <v>13</v>
      </c>
      <c r="L199" s="22" t="str">
        <f t="shared" si="34"/>
        <v>0207</v>
      </c>
      <c r="M199" s="18" t="str">
        <f t="shared" si="38"/>
        <v>126 20 804 2 20 793 13 0207</v>
      </c>
    </row>
    <row r="200" spans="1:13" ht="23.25" thickBot="1">
      <c r="A200" s="19">
        <v>196</v>
      </c>
      <c r="B200" s="25" t="s">
        <v>496</v>
      </c>
      <c r="C200" s="21"/>
      <c r="D200" s="23" t="s">
        <v>497</v>
      </c>
      <c r="E200" s="22" t="str">
        <f t="shared" si="36"/>
        <v>126</v>
      </c>
      <c r="F200" s="22" t="str">
        <f t="shared" si="37"/>
        <v>20</v>
      </c>
      <c r="G200" s="22" t="str">
        <f t="shared" si="30"/>
        <v>804</v>
      </c>
      <c r="H200" s="22" t="str">
        <f t="shared" si="31"/>
        <v>2</v>
      </c>
      <c r="I200" s="22" t="str">
        <f t="shared" si="32"/>
        <v>20</v>
      </c>
      <c r="J200" s="22" t="str">
        <f t="shared" si="35"/>
        <v>793</v>
      </c>
      <c r="K200" s="22" t="str">
        <f t="shared" si="33"/>
        <v>13</v>
      </c>
      <c r="L200" s="22" t="str">
        <f t="shared" si="34"/>
        <v>0208</v>
      </c>
      <c r="M200" s="18" t="str">
        <f t="shared" si="38"/>
        <v>126 20 804 2 20 793 13 0208</v>
      </c>
    </row>
    <row r="201" spans="1:13" ht="23.25" thickBot="1">
      <c r="A201" s="19">
        <v>197</v>
      </c>
      <c r="B201" s="25" t="s">
        <v>498</v>
      </c>
      <c r="C201" s="21"/>
      <c r="D201" s="23" t="s">
        <v>499</v>
      </c>
      <c r="E201" s="22" t="str">
        <f t="shared" si="36"/>
        <v>126</v>
      </c>
      <c r="F201" s="22" t="str">
        <f t="shared" si="37"/>
        <v>20</v>
      </c>
      <c r="G201" s="22" t="str">
        <f t="shared" si="30"/>
        <v>804</v>
      </c>
      <c r="H201" s="22" t="str">
        <f t="shared" si="31"/>
        <v>2</v>
      </c>
      <c r="I201" s="22" t="str">
        <f t="shared" si="32"/>
        <v>20</v>
      </c>
      <c r="J201" s="22" t="str">
        <f t="shared" si="35"/>
        <v>793</v>
      </c>
      <c r="K201" s="22" t="str">
        <f t="shared" si="33"/>
        <v>13</v>
      </c>
      <c r="L201" s="22" t="str">
        <f t="shared" si="34"/>
        <v>0209</v>
      </c>
      <c r="M201" s="18" t="str">
        <f t="shared" si="38"/>
        <v>126 20 804 2 20 793 13 0209</v>
      </c>
    </row>
    <row r="202" spans="1:13" ht="23.25" thickBot="1">
      <c r="A202" s="19">
        <v>198</v>
      </c>
      <c r="B202" s="25" t="s">
        <v>500</v>
      </c>
      <c r="C202" s="21"/>
      <c r="D202" s="23" t="s">
        <v>501</v>
      </c>
      <c r="E202" s="22" t="str">
        <f t="shared" si="36"/>
        <v>126</v>
      </c>
      <c r="F202" s="22" t="str">
        <f t="shared" si="37"/>
        <v>20</v>
      </c>
      <c r="G202" s="22" t="str">
        <f>MID(D202,14,3)</f>
        <v>804</v>
      </c>
      <c r="H202" s="22" t="str">
        <f>MID(D202,21,1)</f>
        <v>2</v>
      </c>
      <c r="I202" s="22" t="str">
        <f>MID(D202,27,2)</f>
        <v>20</v>
      </c>
      <c r="J202" s="22" t="str">
        <f>MID(D202,32,3)</f>
        <v>793</v>
      </c>
      <c r="K202" s="22" t="str">
        <f>MID(D202,38,2)</f>
        <v>13</v>
      </c>
      <c r="L202" s="22" t="str">
        <f>MID(D202,44,4)</f>
        <v>0210</v>
      </c>
      <c r="M202" s="18" t="str">
        <f t="shared" si="38"/>
        <v>126 20 804 2 20 793 13 0210</v>
      </c>
    </row>
    <row r="203" spans="1:13" ht="23.25" thickBot="1">
      <c r="A203" s="19">
        <v>199</v>
      </c>
      <c r="B203" s="25" t="s">
        <v>502</v>
      </c>
      <c r="C203" s="21"/>
      <c r="D203" s="23" t="s">
        <v>503</v>
      </c>
      <c r="E203" s="22" t="str">
        <f t="shared" si="36"/>
        <v>126</v>
      </c>
      <c r="F203" s="22" t="str">
        <f t="shared" si="37"/>
        <v>20</v>
      </c>
      <c r="G203" s="22" t="str">
        <f aca="true" t="shared" si="39" ref="G203:G266">MID(D203,14,3)</f>
        <v>804</v>
      </c>
      <c r="H203" s="22" t="str">
        <f aca="true" t="shared" si="40" ref="H203:H243">MID(D203,21,1)</f>
        <v>2</v>
      </c>
      <c r="I203" s="22" t="str">
        <f aca="true" t="shared" si="41" ref="I203:I231">MID(D203,27,2)</f>
        <v>20</v>
      </c>
      <c r="J203" s="22" t="str">
        <f aca="true" t="shared" si="42" ref="J203:J243">MID(D203,32,3)</f>
        <v>793</v>
      </c>
      <c r="K203" s="22" t="str">
        <f aca="true" t="shared" si="43" ref="K203:K241">MID(D203,38,2)</f>
        <v>13</v>
      </c>
      <c r="L203" s="22" t="str">
        <f aca="true" t="shared" si="44" ref="L203:L228">MID(D203,44,4)</f>
        <v>0211</v>
      </c>
      <c r="M203" s="18" t="str">
        <f t="shared" si="38"/>
        <v>126 20 804 2 20 793 13 0211</v>
      </c>
    </row>
    <row r="204" spans="1:13" ht="23.25" thickBot="1">
      <c r="A204" s="19">
        <v>200</v>
      </c>
      <c r="B204" s="25" t="s">
        <v>504</v>
      </c>
      <c r="C204" s="21"/>
      <c r="D204" s="23" t="s">
        <v>505</v>
      </c>
      <c r="E204" s="22" t="str">
        <f t="shared" si="36"/>
        <v>126</v>
      </c>
      <c r="F204" s="22" t="str">
        <f t="shared" si="37"/>
        <v>20</v>
      </c>
      <c r="G204" s="22" t="str">
        <f t="shared" si="39"/>
        <v>804</v>
      </c>
      <c r="H204" s="22" t="str">
        <f t="shared" si="40"/>
        <v>2</v>
      </c>
      <c r="I204" s="22" t="str">
        <f t="shared" si="41"/>
        <v>20</v>
      </c>
      <c r="J204" s="22" t="str">
        <f t="shared" si="42"/>
        <v>793</v>
      </c>
      <c r="K204" s="22" t="str">
        <f t="shared" si="43"/>
        <v>13</v>
      </c>
      <c r="L204" s="22" t="str">
        <f t="shared" si="44"/>
        <v>0212</v>
      </c>
      <c r="M204" s="18" t="str">
        <f t="shared" si="38"/>
        <v>126 20 804 2 20 793 13 0212</v>
      </c>
    </row>
    <row r="205" spans="1:13" ht="23.25" thickBot="1">
      <c r="A205" s="19">
        <v>201</v>
      </c>
      <c r="B205" s="25" t="s">
        <v>506</v>
      </c>
      <c r="C205" s="21"/>
      <c r="D205" s="23" t="s">
        <v>507</v>
      </c>
      <c r="E205" s="22" t="str">
        <f t="shared" si="36"/>
        <v>126</v>
      </c>
      <c r="F205" s="22" t="str">
        <f t="shared" si="37"/>
        <v>20</v>
      </c>
      <c r="G205" s="22" t="str">
        <f t="shared" si="39"/>
        <v>804</v>
      </c>
      <c r="H205" s="22" t="str">
        <f t="shared" si="40"/>
        <v>2</v>
      </c>
      <c r="I205" s="22" t="str">
        <f t="shared" si="41"/>
        <v>20</v>
      </c>
      <c r="J205" s="22" t="str">
        <f t="shared" si="42"/>
        <v>793</v>
      </c>
      <c r="K205" s="22" t="str">
        <f t="shared" si="43"/>
        <v>13</v>
      </c>
      <c r="L205" s="22" t="str">
        <f t="shared" si="44"/>
        <v>0213</v>
      </c>
      <c r="M205" s="18" t="str">
        <f t="shared" si="38"/>
        <v>126 20 804 2 20 793 13 0213</v>
      </c>
    </row>
    <row r="206" spans="1:13" ht="23.25" thickBot="1">
      <c r="A206" s="19">
        <v>202</v>
      </c>
      <c r="B206" s="25" t="s">
        <v>508</v>
      </c>
      <c r="C206" s="21"/>
      <c r="D206" s="23" t="s">
        <v>509</v>
      </c>
      <c r="E206" s="22" t="str">
        <f t="shared" si="36"/>
        <v>126</v>
      </c>
      <c r="F206" s="22" t="str">
        <f t="shared" si="37"/>
        <v>20</v>
      </c>
      <c r="G206" s="22" t="str">
        <f t="shared" si="39"/>
        <v>804</v>
      </c>
      <c r="H206" s="22" t="str">
        <f t="shared" si="40"/>
        <v>2</v>
      </c>
      <c r="I206" s="22" t="str">
        <f t="shared" si="41"/>
        <v>20</v>
      </c>
      <c r="J206" s="22" t="str">
        <f t="shared" si="42"/>
        <v>793</v>
      </c>
      <c r="K206" s="22" t="str">
        <f t="shared" si="43"/>
        <v>13</v>
      </c>
      <c r="L206" s="22" t="str">
        <f t="shared" si="44"/>
        <v>0214</v>
      </c>
      <c r="M206" s="18" t="str">
        <f t="shared" si="38"/>
        <v>126 20 804 2 20 793 13 0214</v>
      </c>
    </row>
    <row r="207" spans="1:13" ht="23.25" thickBot="1">
      <c r="A207" s="19">
        <v>203</v>
      </c>
      <c r="B207" s="25" t="s">
        <v>510</v>
      </c>
      <c r="C207" s="21"/>
      <c r="D207" s="23" t="s">
        <v>511</v>
      </c>
      <c r="E207" s="22" t="str">
        <f t="shared" si="36"/>
        <v>126</v>
      </c>
      <c r="F207" s="22" t="str">
        <f t="shared" si="37"/>
        <v>20</v>
      </c>
      <c r="G207" s="22" t="str">
        <f t="shared" si="39"/>
        <v>804</v>
      </c>
      <c r="H207" s="22" t="str">
        <f t="shared" si="40"/>
        <v>2</v>
      </c>
      <c r="I207" s="22" t="str">
        <f t="shared" si="41"/>
        <v>20</v>
      </c>
      <c r="J207" s="22" t="str">
        <f t="shared" si="42"/>
        <v>793</v>
      </c>
      <c r="K207" s="22" t="str">
        <f t="shared" si="43"/>
        <v>13</v>
      </c>
      <c r="L207" s="22" t="str">
        <f t="shared" si="44"/>
        <v>0215</v>
      </c>
      <c r="M207" s="18" t="str">
        <f t="shared" si="38"/>
        <v>126 20 804 2 20 793 13 0215</v>
      </c>
    </row>
    <row r="208" spans="1:13" ht="23.25" thickBot="1">
      <c r="A208" s="19">
        <v>204</v>
      </c>
      <c r="B208" s="25" t="s">
        <v>512</v>
      </c>
      <c r="C208" s="21"/>
      <c r="D208" s="23" t="s">
        <v>513</v>
      </c>
      <c r="E208" s="22" t="str">
        <f t="shared" si="36"/>
        <v>126</v>
      </c>
      <c r="F208" s="22" t="str">
        <f t="shared" si="37"/>
        <v>20</v>
      </c>
      <c r="G208" s="22" t="str">
        <f t="shared" si="39"/>
        <v>804</v>
      </c>
      <c r="H208" s="22" t="str">
        <f t="shared" si="40"/>
        <v>2</v>
      </c>
      <c r="I208" s="22" t="str">
        <f t="shared" si="41"/>
        <v>20</v>
      </c>
      <c r="J208" s="22" t="str">
        <f t="shared" si="42"/>
        <v>793</v>
      </c>
      <c r="K208" s="22" t="str">
        <f t="shared" si="43"/>
        <v>01</v>
      </c>
      <c r="L208" s="22" t="str">
        <f t="shared" si="44"/>
        <v>0216</v>
      </c>
      <c r="M208" s="18" t="str">
        <f t="shared" si="38"/>
        <v>126 20 804 2 20 793 01 0216</v>
      </c>
    </row>
    <row r="209" spans="1:13" ht="12" thickBot="1">
      <c r="A209" s="19">
        <v>205</v>
      </c>
      <c r="B209" s="26" t="s">
        <v>514</v>
      </c>
      <c r="C209" s="21"/>
      <c r="D209" s="23" t="s">
        <v>515</v>
      </c>
      <c r="E209" s="22" t="str">
        <f t="shared" si="36"/>
        <v>126</v>
      </c>
      <c r="F209" s="22" t="str">
        <f t="shared" si="37"/>
        <v>20</v>
      </c>
      <c r="G209" s="22" t="str">
        <f t="shared" si="39"/>
        <v>804</v>
      </c>
      <c r="H209" s="22" t="str">
        <f t="shared" si="40"/>
        <v>2</v>
      </c>
      <c r="I209" s="22" t="str">
        <f t="shared" si="41"/>
        <v>20</v>
      </c>
      <c r="J209" s="22" t="str">
        <f t="shared" si="42"/>
        <v>793</v>
      </c>
      <c r="K209" s="22" t="str">
        <f t="shared" si="43"/>
        <v>20</v>
      </c>
      <c r="L209" s="22" t="str">
        <f t="shared" si="44"/>
        <v>0217</v>
      </c>
      <c r="M209" s="18" t="str">
        <f t="shared" si="38"/>
        <v>126 20 804 2 20 793 20 0217</v>
      </c>
    </row>
    <row r="210" spans="1:13" ht="12" thickBot="1">
      <c r="A210" s="19">
        <v>206</v>
      </c>
      <c r="B210" s="26" t="s">
        <v>516</v>
      </c>
      <c r="C210" s="21"/>
      <c r="D210" s="23" t="s">
        <v>517</v>
      </c>
      <c r="E210" s="22" t="str">
        <f t="shared" si="36"/>
        <v>126</v>
      </c>
      <c r="F210" s="22" t="str">
        <f t="shared" si="37"/>
        <v>20</v>
      </c>
      <c r="G210" s="22" t="str">
        <f t="shared" si="39"/>
        <v>804</v>
      </c>
      <c r="H210" s="22" t="str">
        <f t="shared" si="40"/>
        <v>2</v>
      </c>
      <c r="I210" s="22" t="str">
        <f t="shared" si="41"/>
        <v>20</v>
      </c>
      <c r="J210" s="22" t="str">
        <f t="shared" si="42"/>
        <v>793</v>
      </c>
      <c r="K210" s="22" t="str">
        <f t="shared" si="43"/>
        <v>20</v>
      </c>
      <c r="L210" s="22" t="str">
        <f t="shared" si="44"/>
        <v>0218</v>
      </c>
      <c r="M210" s="18" t="str">
        <f t="shared" si="38"/>
        <v>126 20 804 2 20 793 20 0218</v>
      </c>
    </row>
    <row r="211" spans="1:13" ht="12" thickBot="1">
      <c r="A211" s="19">
        <v>207</v>
      </c>
      <c r="B211" s="26" t="s">
        <v>518</v>
      </c>
      <c r="C211" s="21"/>
      <c r="D211" s="23" t="s">
        <v>519</v>
      </c>
      <c r="E211" s="22" t="str">
        <f t="shared" si="36"/>
        <v>126</v>
      </c>
      <c r="F211" s="22" t="str">
        <f t="shared" si="37"/>
        <v>20</v>
      </c>
      <c r="G211" s="22" t="str">
        <f t="shared" si="39"/>
        <v>804</v>
      </c>
      <c r="H211" s="22" t="str">
        <f t="shared" si="40"/>
        <v>2</v>
      </c>
      <c r="I211" s="22" t="str">
        <f t="shared" si="41"/>
        <v>20</v>
      </c>
      <c r="J211" s="22" t="str">
        <f t="shared" si="42"/>
        <v>793</v>
      </c>
      <c r="K211" s="22" t="str">
        <f t="shared" si="43"/>
        <v>20</v>
      </c>
      <c r="L211" s="22" t="str">
        <f t="shared" si="44"/>
        <v>0219</v>
      </c>
      <c r="M211" s="18" t="str">
        <f t="shared" si="38"/>
        <v>126 20 804 2 20 793 20 0219</v>
      </c>
    </row>
    <row r="212" spans="1:13" ht="12" thickBot="1">
      <c r="A212" s="19">
        <v>208</v>
      </c>
      <c r="B212" s="27" t="s">
        <v>520</v>
      </c>
      <c r="C212" s="21" t="e">
        <f>Лист1!#REF!</f>
        <v>#REF!</v>
      </c>
      <c r="D212" s="23" t="s">
        <v>521</v>
      </c>
      <c r="E212" s="22" t="str">
        <f t="shared" si="36"/>
        <v>126</v>
      </c>
      <c r="F212" s="22" t="str">
        <f t="shared" si="37"/>
        <v>20</v>
      </c>
      <c r="G212" s="22" t="str">
        <f t="shared" si="39"/>
        <v>804</v>
      </c>
      <c r="H212" s="22" t="str">
        <f t="shared" si="40"/>
        <v>2</v>
      </c>
      <c r="I212" s="22" t="str">
        <f t="shared" si="41"/>
        <v>20</v>
      </c>
      <c r="J212" s="22" t="str">
        <f t="shared" si="42"/>
        <v>793</v>
      </c>
      <c r="K212" s="22" t="str">
        <f t="shared" si="43"/>
        <v>20</v>
      </c>
      <c r="L212" s="22" t="str">
        <f t="shared" si="44"/>
        <v>0220</v>
      </c>
      <c r="M212" s="18" t="str">
        <f t="shared" si="38"/>
        <v>126 20 804 2 20 793 20 0220</v>
      </c>
    </row>
    <row r="213" spans="1:13" ht="12" thickBot="1">
      <c r="A213" s="19">
        <v>209</v>
      </c>
      <c r="B213" s="27" t="s">
        <v>522</v>
      </c>
      <c r="C213" s="21" t="e">
        <f>Лист1!#REF!</f>
        <v>#REF!</v>
      </c>
      <c r="D213" s="23" t="s">
        <v>523</v>
      </c>
      <c r="E213" s="22" t="str">
        <f t="shared" si="36"/>
        <v>126</v>
      </c>
      <c r="F213" s="22" t="str">
        <f t="shared" si="37"/>
        <v>20</v>
      </c>
      <c r="G213" s="22" t="str">
        <f t="shared" si="39"/>
        <v>804</v>
      </c>
      <c r="H213" s="22" t="str">
        <f t="shared" si="40"/>
        <v>2</v>
      </c>
      <c r="I213" s="22" t="str">
        <f t="shared" si="41"/>
        <v>20</v>
      </c>
      <c r="J213" s="22" t="str">
        <f t="shared" si="42"/>
        <v>793</v>
      </c>
      <c r="K213" s="22" t="str">
        <f t="shared" si="43"/>
        <v>20</v>
      </c>
      <c r="L213" s="22" t="str">
        <f t="shared" si="44"/>
        <v>0221</v>
      </c>
      <c r="M213" s="18" t="str">
        <f t="shared" si="38"/>
        <v>126 20 804 2 20 793 20 0221</v>
      </c>
    </row>
    <row r="214" spans="1:13" ht="12" thickBot="1">
      <c r="A214" s="19">
        <v>210</v>
      </c>
      <c r="B214" s="27" t="s">
        <v>524</v>
      </c>
      <c r="C214" s="21" t="e">
        <f>Лист1!#REF!</f>
        <v>#REF!</v>
      </c>
      <c r="D214" s="23" t="s">
        <v>525</v>
      </c>
      <c r="E214" s="22" t="str">
        <f t="shared" si="36"/>
        <v>126</v>
      </c>
      <c r="F214" s="22" t="str">
        <f t="shared" si="37"/>
        <v>20</v>
      </c>
      <c r="G214" s="22" t="str">
        <f t="shared" si="39"/>
        <v>804</v>
      </c>
      <c r="H214" s="22" t="str">
        <f t="shared" si="40"/>
        <v>2</v>
      </c>
      <c r="I214" s="22" t="str">
        <f t="shared" si="41"/>
        <v>20</v>
      </c>
      <c r="J214" s="22" t="str">
        <f t="shared" si="42"/>
        <v>793</v>
      </c>
      <c r="K214" s="22" t="str">
        <f t="shared" si="43"/>
        <v>20</v>
      </c>
      <c r="L214" s="22" t="str">
        <f t="shared" si="44"/>
        <v>0222</v>
      </c>
      <c r="M214" s="18" t="str">
        <f t="shared" si="38"/>
        <v>126 20 804 2 20 793 20 0222</v>
      </c>
    </row>
    <row r="215" spans="1:13" ht="12" thickBot="1">
      <c r="A215" s="19">
        <v>211</v>
      </c>
      <c r="B215" s="27" t="s">
        <v>526</v>
      </c>
      <c r="C215" s="21" t="e">
        <f>Лист1!#REF!</f>
        <v>#REF!</v>
      </c>
      <c r="D215" s="23" t="s">
        <v>527</v>
      </c>
      <c r="E215" s="22" t="str">
        <f t="shared" si="36"/>
        <v>126</v>
      </c>
      <c r="F215" s="22" t="str">
        <f t="shared" si="37"/>
        <v>20</v>
      </c>
      <c r="G215" s="22" t="str">
        <f t="shared" si="39"/>
        <v>804</v>
      </c>
      <c r="H215" s="22" t="str">
        <f t="shared" si="40"/>
        <v>2</v>
      </c>
      <c r="I215" s="22" t="str">
        <f t="shared" si="41"/>
        <v>20</v>
      </c>
      <c r="J215" s="22" t="str">
        <f t="shared" si="42"/>
        <v>793</v>
      </c>
      <c r="K215" s="22" t="str">
        <f t="shared" si="43"/>
        <v>20</v>
      </c>
      <c r="L215" s="22" t="str">
        <f t="shared" si="44"/>
        <v>0223</v>
      </c>
      <c r="M215" s="18" t="str">
        <f t="shared" si="38"/>
        <v>126 20 804 2 20 793 20 0223</v>
      </c>
    </row>
    <row r="216" spans="1:13" ht="12" thickBot="1">
      <c r="A216" s="19">
        <v>212</v>
      </c>
      <c r="B216" s="23" t="s">
        <v>528</v>
      </c>
      <c r="C216" s="21" t="e">
        <f>Лист1!#REF!</f>
        <v>#REF!</v>
      </c>
      <c r="D216" s="23" t="s">
        <v>529</v>
      </c>
      <c r="E216" s="22" t="str">
        <f t="shared" si="36"/>
        <v>126</v>
      </c>
      <c r="F216" s="22" t="str">
        <f t="shared" si="37"/>
        <v>20</v>
      </c>
      <c r="G216" s="22" t="str">
        <f t="shared" si="39"/>
        <v>804</v>
      </c>
      <c r="H216" s="22" t="str">
        <f t="shared" si="40"/>
        <v>2</v>
      </c>
      <c r="I216" s="22" t="str">
        <f t="shared" si="41"/>
        <v>20</v>
      </c>
      <c r="J216" s="22" t="str">
        <f t="shared" si="42"/>
        <v>793</v>
      </c>
      <c r="K216" s="22" t="str">
        <f t="shared" si="43"/>
        <v>03</v>
      </c>
      <c r="L216" s="22" t="str">
        <f t="shared" si="44"/>
        <v>0224</v>
      </c>
      <c r="M216" s="18" t="str">
        <f t="shared" si="38"/>
        <v>126 20 804 2 20 793 03 0224</v>
      </c>
    </row>
    <row r="217" spans="1:13" ht="12" thickBot="1">
      <c r="A217" s="19">
        <v>213</v>
      </c>
      <c r="B217" s="23" t="s">
        <v>530</v>
      </c>
      <c r="C217" s="21" t="e">
        <f>Лист1!#REF!</f>
        <v>#REF!</v>
      </c>
      <c r="D217" s="23" t="s">
        <v>531</v>
      </c>
      <c r="E217" s="22" t="str">
        <f t="shared" si="36"/>
        <v>126</v>
      </c>
      <c r="F217" s="22" t="str">
        <f t="shared" si="37"/>
        <v>20</v>
      </c>
      <c r="G217" s="22" t="str">
        <f t="shared" si="39"/>
        <v>804</v>
      </c>
      <c r="H217" s="22" t="str">
        <f t="shared" si="40"/>
        <v>2</v>
      </c>
      <c r="I217" s="22" t="str">
        <f t="shared" si="41"/>
        <v>20</v>
      </c>
      <c r="J217" s="22" t="str">
        <f t="shared" si="42"/>
        <v>793</v>
      </c>
      <c r="K217" s="22" t="str">
        <f t="shared" si="43"/>
        <v>07</v>
      </c>
      <c r="L217" s="22" t="str">
        <f t="shared" si="44"/>
        <v>0225</v>
      </c>
      <c r="M217" s="18" t="str">
        <f t="shared" si="38"/>
        <v>126 20 804 2 20 793 07 0225</v>
      </c>
    </row>
    <row r="218" spans="1:13" ht="12" thickBot="1">
      <c r="A218" s="32">
        <v>214</v>
      </c>
      <c r="B218" s="27" t="s">
        <v>532</v>
      </c>
      <c r="C218" s="21" t="e">
        <f>Лист1!#REF!</f>
        <v>#REF!</v>
      </c>
      <c r="D218" s="23" t="s">
        <v>533</v>
      </c>
      <c r="E218" s="22" t="str">
        <f t="shared" si="36"/>
        <v>126</v>
      </c>
      <c r="F218" s="22" t="str">
        <f t="shared" si="37"/>
        <v>20</v>
      </c>
      <c r="G218" s="22" t="str">
        <f t="shared" si="39"/>
        <v>804</v>
      </c>
      <c r="H218" s="22" t="str">
        <f t="shared" si="40"/>
        <v>2</v>
      </c>
      <c r="I218" s="22" t="str">
        <f t="shared" si="41"/>
        <v>20</v>
      </c>
      <c r="J218" s="22" t="str">
        <f t="shared" si="42"/>
        <v>793</v>
      </c>
      <c r="K218" s="22" t="str">
        <f t="shared" si="43"/>
        <v>20</v>
      </c>
      <c r="L218" s="22" t="str">
        <f t="shared" si="44"/>
        <v>0226</v>
      </c>
      <c r="M218" s="18" t="str">
        <f t="shared" si="38"/>
        <v>126 20 804 2 20 793 20 0226</v>
      </c>
    </row>
    <row r="219" spans="1:13" ht="12" thickBot="1">
      <c r="A219" s="32">
        <v>215</v>
      </c>
      <c r="B219" s="27" t="s">
        <v>534</v>
      </c>
      <c r="C219" s="21" t="e">
        <f>Лист1!#REF!</f>
        <v>#REF!</v>
      </c>
      <c r="D219" s="23" t="s">
        <v>535</v>
      </c>
      <c r="E219" s="22" t="str">
        <f t="shared" si="36"/>
        <v>126</v>
      </c>
      <c r="F219" s="22" t="str">
        <f t="shared" si="37"/>
        <v>20</v>
      </c>
      <c r="G219" s="22" t="str">
        <f t="shared" si="39"/>
        <v>804</v>
      </c>
      <c r="H219" s="22" t="str">
        <f t="shared" si="40"/>
        <v>2</v>
      </c>
      <c r="I219" s="22" t="str">
        <f t="shared" si="41"/>
        <v>20</v>
      </c>
      <c r="J219" s="22" t="str">
        <f t="shared" si="42"/>
        <v>793</v>
      </c>
      <c r="K219" s="22" t="str">
        <f t="shared" si="43"/>
        <v>20</v>
      </c>
      <c r="L219" s="22" t="str">
        <f t="shared" si="44"/>
        <v>0227</v>
      </c>
      <c r="M219" s="18" t="str">
        <f t="shared" si="38"/>
        <v>126 20 804 2 20 793 20 0227</v>
      </c>
    </row>
    <row r="220" spans="1:13" ht="12" thickBot="1">
      <c r="A220" s="32">
        <v>216</v>
      </c>
      <c r="B220" s="27" t="s">
        <v>536</v>
      </c>
      <c r="C220" s="21" t="e">
        <f>Лист1!#REF!</f>
        <v>#REF!</v>
      </c>
      <c r="D220" s="23" t="s">
        <v>537</v>
      </c>
      <c r="E220" s="22" t="str">
        <f t="shared" si="36"/>
        <v>126</v>
      </c>
      <c r="F220" s="22" t="str">
        <f t="shared" si="37"/>
        <v>20</v>
      </c>
      <c r="G220" s="22" t="str">
        <f t="shared" si="39"/>
        <v>804</v>
      </c>
      <c r="H220" s="22" t="str">
        <f t="shared" si="40"/>
        <v>2</v>
      </c>
      <c r="I220" s="22" t="str">
        <f t="shared" si="41"/>
        <v>20</v>
      </c>
      <c r="J220" s="22" t="str">
        <f t="shared" si="42"/>
        <v>793</v>
      </c>
      <c r="K220" s="22" t="str">
        <f t="shared" si="43"/>
        <v>20</v>
      </c>
      <c r="L220" s="22" t="str">
        <f t="shared" si="44"/>
        <v>0228</v>
      </c>
      <c r="M220" s="18" t="str">
        <f t="shared" si="38"/>
        <v>126 20 804 2 20 793 20 0228</v>
      </c>
    </row>
    <row r="221" spans="1:13" ht="12" thickBot="1">
      <c r="A221" s="32">
        <v>217</v>
      </c>
      <c r="B221" s="27" t="s">
        <v>538</v>
      </c>
      <c r="C221" s="21" t="e">
        <f>Лист1!#REF!</f>
        <v>#REF!</v>
      </c>
      <c r="D221" s="23" t="s">
        <v>539</v>
      </c>
      <c r="E221" s="22" t="str">
        <f t="shared" si="36"/>
        <v>126</v>
      </c>
      <c r="F221" s="22" t="str">
        <f t="shared" si="37"/>
        <v>20</v>
      </c>
      <c r="G221" s="22" t="str">
        <f t="shared" si="39"/>
        <v>804</v>
      </c>
      <c r="H221" s="22" t="str">
        <f t="shared" si="40"/>
        <v>2</v>
      </c>
      <c r="I221" s="22" t="str">
        <f t="shared" si="41"/>
        <v>20</v>
      </c>
      <c r="J221" s="22" t="str">
        <f t="shared" si="42"/>
        <v>793</v>
      </c>
      <c r="K221" s="22" t="str">
        <f t="shared" si="43"/>
        <v>20</v>
      </c>
      <c r="L221" s="22" t="str">
        <f t="shared" si="44"/>
        <v>0229</v>
      </c>
      <c r="M221" s="18" t="str">
        <f t="shared" si="38"/>
        <v>126 20 804 2 20 793 20 0229</v>
      </c>
    </row>
    <row r="222" spans="1:13" ht="12" thickBot="1">
      <c r="A222" s="32">
        <v>218</v>
      </c>
      <c r="B222" s="27" t="s">
        <v>540</v>
      </c>
      <c r="C222" s="21" t="e">
        <f>Лист1!#REF!</f>
        <v>#REF!</v>
      </c>
      <c r="D222" s="23" t="s">
        <v>541</v>
      </c>
      <c r="E222" s="22" t="str">
        <f t="shared" si="36"/>
        <v>126</v>
      </c>
      <c r="F222" s="22" t="str">
        <f t="shared" si="37"/>
        <v>20</v>
      </c>
      <c r="G222" s="22" t="str">
        <f t="shared" si="39"/>
        <v>804</v>
      </c>
      <c r="H222" s="22" t="str">
        <f t="shared" si="40"/>
        <v>2</v>
      </c>
      <c r="I222" s="22" t="str">
        <f t="shared" si="41"/>
        <v>20</v>
      </c>
      <c r="J222" s="22" t="str">
        <f t="shared" si="42"/>
        <v>793</v>
      </c>
      <c r="K222" s="22" t="str">
        <f t="shared" si="43"/>
        <v>20</v>
      </c>
      <c r="L222" s="22" t="str">
        <f t="shared" si="44"/>
        <v>0230</v>
      </c>
      <c r="M222" s="18" t="str">
        <f t="shared" si="38"/>
        <v>126 20 804 2 20 793 20 0230</v>
      </c>
    </row>
    <row r="223" spans="1:13" ht="12" thickBot="1">
      <c r="A223" s="32">
        <v>219</v>
      </c>
      <c r="B223" s="27" t="s">
        <v>542</v>
      </c>
      <c r="C223" s="21" t="e">
        <f>Лист1!#REF!</f>
        <v>#REF!</v>
      </c>
      <c r="D223" s="23" t="s">
        <v>543</v>
      </c>
      <c r="E223" s="22" t="str">
        <f t="shared" si="36"/>
        <v>126</v>
      </c>
      <c r="F223" s="22" t="str">
        <f t="shared" si="37"/>
        <v>20</v>
      </c>
      <c r="G223" s="22" t="str">
        <f t="shared" si="39"/>
        <v>804</v>
      </c>
      <c r="H223" s="22" t="str">
        <f t="shared" si="40"/>
        <v>2</v>
      </c>
      <c r="I223" s="22" t="str">
        <f t="shared" si="41"/>
        <v>20</v>
      </c>
      <c r="J223" s="22" t="str">
        <f t="shared" si="42"/>
        <v>793</v>
      </c>
      <c r="K223" s="22" t="str">
        <f t="shared" si="43"/>
        <v>20</v>
      </c>
      <c r="L223" s="22" t="str">
        <f t="shared" si="44"/>
        <v>0231</v>
      </c>
      <c r="M223" s="18" t="str">
        <f t="shared" si="38"/>
        <v>126 20 804 2 20 793 20 0231</v>
      </c>
    </row>
    <row r="224" spans="1:13" ht="12" thickBot="1">
      <c r="A224" s="32">
        <v>220</v>
      </c>
      <c r="B224" s="27" t="s">
        <v>544</v>
      </c>
      <c r="C224" s="21" t="e">
        <f>Лист1!#REF!</f>
        <v>#REF!</v>
      </c>
      <c r="D224" s="23" t="s">
        <v>545</v>
      </c>
      <c r="E224" s="22" t="str">
        <f t="shared" si="36"/>
        <v>126</v>
      </c>
      <c r="F224" s="22" t="str">
        <f t="shared" si="37"/>
        <v>20</v>
      </c>
      <c r="G224" s="22" t="str">
        <f t="shared" si="39"/>
        <v>804</v>
      </c>
      <c r="H224" s="22" t="str">
        <f t="shared" si="40"/>
        <v>2</v>
      </c>
      <c r="I224" s="22" t="str">
        <f t="shared" si="41"/>
        <v>20</v>
      </c>
      <c r="J224" s="22" t="str">
        <f t="shared" si="42"/>
        <v>793</v>
      </c>
      <c r="K224" s="22" t="str">
        <f t="shared" si="43"/>
        <v>20</v>
      </c>
      <c r="L224" s="22" t="str">
        <f t="shared" si="44"/>
        <v>0232</v>
      </c>
      <c r="M224" s="18" t="str">
        <f t="shared" si="38"/>
        <v>126 20 804 2 20 793 20 0232</v>
      </c>
    </row>
    <row r="225" spans="1:13" ht="12" thickBot="1">
      <c r="A225" s="32">
        <v>221</v>
      </c>
      <c r="B225" s="27" t="s">
        <v>546</v>
      </c>
      <c r="C225" s="21" t="e">
        <f>Лист1!#REF!</f>
        <v>#REF!</v>
      </c>
      <c r="D225" s="23" t="s">
        <v>547</v>
      </c>
      <c r="E225" s="22" t="str">
        <f t="shared" si="36"/>
        <v>126</v>
      </c>
      <c r="F225" s="22" t="str">
        <f t="shared" si="37"/>
        <v>20</v>
      </c>
      <c r="G225" s="22" t="str">
        <f t="shared" si="39"/>
        <v>804</v>
      </c>
      <c r="H225" s="22" t="str">
        <f t="shared" si="40"/>
        <v>2</v>
      </c>
      <c r="I225" s="22" t="str">
        <f t="shared" si="41"/>
        <v>20</v>
      </c>
      <c r="J225" s="22" t="str">
        <f t="shared" si="42"/>
        <v>793</v>
      </c>
      <c r="K225" s="22" t="str">
        <f t="shared" si="43"/>
        <v>20</v>
      </c>
      <c r="L225" s="22" t="str">
        <f t="shared" si="44"/>
        <v>0233</v>
      </c>
      <c r="M225" s="18" t="str">
        <f t="shared" si="38"/>
        <v>126 20 804 2 20 793 20 0233</v>
      </c>
    </row>
    <row r="226" spans="1:13" ht="12" thickBot="1">
      <c r="A226" s="19">
        <v>222</v>
      </c>
      <c r="B226" s="26" t="s">
        <v>548</v>
      </c>
      <c r="C226" s="21"/>
      <c r="D226" s="23" t="s">
        <v>549</v>
      </c>
      <c r="E226" s="22" t="str">
        <f t="shared" si="36"/>
        <v>126</v>
      </c>
      <c r="F226" s="22" t="str">
        <f t="shared" si="37"/>
        <v>20</v>
      </c>
      <c r="G226" s="22" t="str">
        <f t="shared" si="39"/>
        <v>804</v>
      </c>
      <c r="H226" s="22" t="str">
        <f t="shared" si="40"/>
        <v>2</v>
      </c>
      <c r="I226" s="22" t="str">
        <f t="shared" si="41"/>
        <v>20</v>
      </c>
      <c r="J226" s="22" t="str">
        <f t="shared" si="42"/>
        <v>793</v>
      </c>
      <c r="K226" s="22" t="str">
        <f t="shared" si="43"/>
        <v>20</v>
      </c>
      <c r="L226" s="22" t="str">
        <f t="shared" si="44"/>
        <v>0234</v>
      </c>
      <c r="M226" s="18" t="str">
        <f t="shared" si="38"/>
        <v>126 20 804 2 20 793 20 0234</v>
      </c>
    </row>
    <row r="227" spans="1:13" ht="12" thickBot="1">
      <c r="A227" s="19">
        <v>223</v>
      </c>
      <c r="B227" s="26" t="s">
        <v>550</v>
      </c>
      <c r="C227" s="21"/>
      <c r="D227" s="23" t="s">
        <v>551</v>
      </c>
      <c r="E227" s="22" t="str">
        <f t="shared" si="36"/>
        <v>126</v>
      </c>
      <c r="F227" s="22" t="str">
        <f t="shared" si="37"/>
        <v>20</v>
      </c>
      <c r="G227" s="22" t="str">
        <f t="shared" si="39"/>
        <v>804</v>
      </c>
      <c r="H227" s="22" t="str">
        <f t="shared" si="40"/>
        <v>2</v>
      </c>
      <c r="I227" s="22" t="str">
        <f t="shared" si="41"/>
        <v>20</v>
      </c>
      <c r="J227" s="22" t="str">
        <f t="shared" si="42"/>
        <v>793</v>
      </c>
      <c r="K227" s="22" t="str">
        <f t="shared" si="43"/>
        <v>20</v>
      </c>
      <c r="L227" s="22" t="str">
        <f t="shared" si="44"/>
        <v>0235</v>
      </c>
      <c r="M227" s="18" t="str">
        <f t="shared" si="38"/>
        <v>126 20 804 2 20 793 20 0235</v>
      </c>
    </row>
    <row r="228" spans="1:13" ht="12" thickBot="1">
      <c r="A228" s="19">
        <v>224</v>
      </c>
      <c r="B228" s="25" t="s">
        <v>552</v>
      </c>
      <c r="C228" s="21"/>
      <c r="D228" s="23" t="s">
        <v>553</v>
      </c>
      <c r="E228" s="22" t="str">
        <f t="shared" si="36"/>
        <v>126</v>
      </c>
      <c r="F228" s="22" t="str">
        <f t="shared" si="37"/>
        <v>20</v>
      </c>
      <c r="G228" s="22" t="str">
        <f t="shared" si="39"/>
        <v>804</v>
      </c>
      <c r="H228" s="22" t="str">
        <f t="shared" si="40"/>
        <v>2</v>
      </c>
      <c r="I228" s="22" t="str">
        <f t="shared" si="41"/>
        <v>20</v>
      </c>
      <c r="J228" s="22" t="str">
        <f t="shared" si="42"/>
        <v>793</v>
      </c>
      <c r="K228" s="22" t="str">
        <f t="shared" si="43"/>
        <v>16</v>
      </c>
      <c r="L228" s="22" t="str">
        <f t="shared" si="44"/>
        <v>0236</v>
      </c>
      <c r="M228" s="18" t="str">
        <f t="shared" si="38"/>
        <v>126 20 804 2 20 793 16 0236</v>
      </c>
    </row>
    <row r="229" spans="1:13" ht="12" thickBot="1">
      <c r="A229" s="19">
        <v>225</v>
      </c>
      <c r="B229" s="21" t="s">
        <v>554</v>
      </c>
      <c r="C229" s="21" t="e">
        <f>Лист1!#REF!</f>
        <v>#REF!</v>
      </c>
      <c r="D229" s="23" t="s">
        <v>555</v>
      </c>
      <c r="E229" s="22" t="str">
        <f t="shared" si="36"/>
        <v>126</v>
      </c>
      <c r="F229" s="22" t="str">
        <f t="shared" si="37"/>
        <v>20</v>
      </c>
      <c r="G229" s="22" t="str">
        <f t="shared" si="39"/>
        <v>804</v>
      </c>
      <c r="H229" s="22" t="str">
        <f t="shared" si="40"/>
        <v>2</v>
      </c>
      <c r="I229" s="22" t="str">
        <f t="shared" si="41"/>
        <v>20</v>
      </c>
      <c r="J229" s="22" t="str">
        <f t="shared" si="42"/>
        <v>793</v>
      </c>
      <c r="K229" s="22" t="str">
        <f t="shared" si="43"/>
        <v>16</v>
      </c>
      <c r="L229" s="22" t="str">
        <f>MID(D229,45,4)</f>
        <v>0237</v>
      </c>
      <c r="M229" s="18" t="str">
        <f t="shared" si="38"/>
        <v>126 20 804 2 20 793 16 0237</v>
      </c>
    </row>
    <row r="230" spans="1:13" ht="12" thickBot="1">
      <c r="A230" s="19">
        <v>226</v>
      </c>
      <c r="B230" s="28" t="s">
        <v>556</v>
      </c>
      <c r="C230" s="21" t="e">
        <f>Лист1!#REF!</f>
        <v>#REF!</v>
      </c>
      <c r="D230" s="21" t="s">
        <v>557</v>
      </c>
      <c r="E230" s="22" t="str">
        <f t="shared" si="36"/>
        <v>126</v>
      </c>
      <c r="F230" s="22" t="str">
        <f t="shared" si="37"/>
        <v>20</v>
      </c>
      <c r="G230" s="22" t="str">
        <f>MID(D230,13,3)</f>
        <v>804</v>
      </c>
      <c r="H230" s="22" t="str">
        <f>MID(D230,19,1)</f>
        <v>2</v>
      </c>
      <c r="I230" s="22" t="str">
        <f>MID(D230,24,2)</f>
        <v>20</v>
      </c>
      <c r="J230" s="22" t="str">
        <f>MID(D230,29,3)</f>
        <v>793</v>
      </c>
      <c r="K230" s="22" t="str">
        <f>MID(D230,34,2)</f>
        <v>16</v>
      </c>
      <c r="L230" s="22" t="str">
        <f>MID(D230,40,4)</f>
        <v>0238</v>
      </c>
      <c r="M230" s="18" t="str">
        <f t="shared" si="38"/>
        <v>126 20 804 2 20 793 16 0238</v>
      </c>
    </row>
    <row r="231" spans="1:13" ht="12" thickBot="1">
      <c r="A231" s="19">
        <v>227</v>
      </c>
      <c r="B231" s="24" t="s">
        <v>558</v>
      </c>
      <c r="C231" s="21"/>
      <c r="D231" s="23" t="s">
        <v>559</v>
      </c>
      <c r="E231" s="22" t="str">
        <f t="shared" si="36"/>
        <v>126</v>
      </c>
      <c r="F231" s="22" t="str">
        <f t="shared" si="37"/>
        <v>20</v>
      </c>
      <c r="G231" s="22" t="str">
        <f t="shared" si="39"/>
        <v>804</v>
      </c>
      <c r="H231" s="22" t="str">
        <f t="shared" si="40"/>
        <v>2</v>
      </c>
      <c r="I231" s="22" t="str">
        <f t="shared" si="41"/>
        <v>20</v>
      </c>
      <c r="J231" s="22" t="str">
        <f t="shared" si="42"/>
        <v>793</v>
      </c>
      <c r="K231" s="22" t="str">
        <f t="shared" si="43"/>
        <v>16</v>
      </c>
      <c r="L231" s="22" t="str">
        <f>MID(D231,45,4)</f>
        <v>0239</v>
      </c>
      <c r="M231" s="18" t="str">
        <f t="shared" si="38"/>
        <v>126 20 804 2 20 793 16 0239</v>
      </c>
    </row>
    <row r="232" spans="1:13" ht="12" thickBot="1">
      <c r="A232" s="32">
        <v>228</v>
      </c>
      <c r="B232" s="24" t="s">
        <v>560</v>
      </c>
      <c r="C232" s="21"/>
      <c r="D232" s="23" t="s">
        <v>561</v>
      </c>
      <c r="E232" s="22" t="str">
        <f t="shared" si="36"/>
        <v>126</v>
      </c>
      <c r="F232" s="22" t="str">
        <f t="shared" si="37"/>
        <v>20</v>
      </c>
      <c r="G232" s="22" t="str">
        <f t="shared" si="39"/>
        <v>804</v>
      </c>
      <c r="H232" s="22" t="str">
        <f t="shared" si="40"/>
        <v>2</v>
      </c>
      <c r="I232" s="22" t="str">
        <f>MID(D232,26,2)</f>
        <v>20</v>
      </c>
      <c r="J232" s="22" t="str">
        <f t="shared" si="42"/>
        <v>793</v>
      </c>
      <c r="K232" s="22" t="str">
        <f t="shared" si="43"/>
        <v>16</v>
      </c>
      <c r="L232" s="22" t="str">
        <f aca="true" t="shared" si="45" ref="L232:L293">MID(D232,45,4)</f>
        <v>0240</v>
      </c>
      <c r="M232" s="18" t="str">
        <f t="shared" si="38"/>
        <v>126 20 804 2 20 793 16 0240</v>
      </c>
    </row>
    <row r="233" spans="1:13" ht="12" thickBot="1">
      <c r="A233" s="32">
        <v>229</v>
      </c>
      <c r="B233" s="21" t="s">
        <v>562</v>
      </c>
      <c r="C233" s="21" t="e">
        <f>Лист1!#REF!</f>
        <v>#REF!</v>
      </c>
      <c r="D233" s="23" t="s">
        <v>563</v>
      </c>
      <c r="E233" s="22" t="str">
        <f t="shared" si="36"/>
        <v>126</v>
      </c>
      <c r="F233" s="22" t="str">
        <f t="shared" si="37"/>
        <v>20</v>
      </c>
      <c r="G233" s="22" t="str">
        <f t="shared" si="39"/>
        <v>804</v>
      </c>
      <c r="H233" s="22" t="str">
        <f t="shared" si="40"/>
        <v>2</v>
      </c>
      <c r="I233" s="22" t="str">
        <f>MID(D233,26,2)</f>
        <v>20</v>
      </c>
      <c r="J233" s="22" t="str">
        <f t="shared" si="42"/>
        <v>793</v>
      </c>
      <c r="K233" s="22" t="str">
        <f t="shared" si="43"/>
        <v>16</v>
      </c>
      <c r="L233" s="22" t="str">
        <f t="shared" si="45"/>
        <v>0241</v>
      </c>
      <c r="M233" s="18" t="str">
        <f t="shared" si="38"/>
        <v>126 20 804 2 20 793 16 0241</v>
      </c>
    </row>
    <row r="234" spans="1:13" ht="12" thickBot="1">
      <c r="A234" s="32">
        <v>230</v>
      </c>
      <c r="B234" s="24" t="s">
        <v>564</v>
      </c>
      <c r="C234" s="21"/>
      <c r="D234" s="23" t="s">
        <v>565</v>
      </c>
      <c r="E234" s="22" t="str">
        <f t="shared" si="36"/>
        <v>126</v>
      </c>
      <c r="F234" s="22" t="str">
        <f t="shared" si="37"/>
        <v>20</v>
      </c>
      <c r="G234" s="22" t="str">
        <f t="shared" si="39"/>
        <v>804</v>
      </c>
      <c r="H234" s="22" t="str">
        <f t="shared" si="40"/>
        <v>2</v>
      </c>
      <c r="I234" s="22" t="str">
        <f aca="true" t="shared" si="46" ref="I234:I243">MID(D234,27,2)</f>
        <v>20</v>
      </c>
      <c r="J234" s="22" t="str">
        <f t="shared" si="42"/>
        <v>793</v>
      </c>
      <c r="K234" s="22" t="str">
        <f t="shared" si="43"/>
        <v>16</v>
      </c>
      <c r="L234" s="22" t="str">
        <f t="shared" si="45"/>
        <v>0242</v>
      </c>
      <c r="M234" s="18" t="str">
        <f t="shared" si="38"/>
        <v>126 20 804 2 20 793 16 0242</v>
      </c>
    </row>
    <row r="235" spans="1:13" ht="12" thickBot="1">
      <c r="A235" s="32">
        <v>231</v>
      </c>
      <c r="B235" s="24" t="s">
        <v>566</v>
      </c>
      <c r="C235" s="21"/>
      <c r="D235" s="23" t="s">
        <v>567</v>
      </c>
      <c r="E235" s="22" t="str">
        <f t="shared" si="36"/>
        <v>126</v>
      </c>
      <c r="F235" s="22" t="str">
        <f t="shared" si="37"/>
        <v>20</v>
      </c>
      <c r="G235" s="22" t="str">
        <f t="shared" si="39"/>
        <v>804</v>
      </c>
      <c r="H235" s="22" t="str">
        <f t="shared" si="40"/>
        <v>2</v>
      </c>
      <c r="I235" s="22" t="str">
        <f t="shared" si="46"/>
        <v>20</v>
      </c>
      <c r="J235" s="22" t="str">
        <f t="shared" si="42"/>
        <v>793</v>
      </c>
      <c r="K235" s="22" t="str">
        <f t="shared" si="43"/>
        <v>16</v>
      </c>
      <c r="L235" s="22" t="str">
        <f t="shared" si="45"/>
        <v>0243</v>
      </c>
      <c r="M235" s="18" t="str">
        <f t="shared" si="38"/>
        <v>126 20 804 2 20 793 16 0243</v>
      </c>
    </row>
    <row r="236" spans="1:13" ht="12" thickBot="1">
      <c r="A236" s="32">
        <v>232</v>
      </c>
      <c r="B236" s="24" t="s">
        <v>568</v>
      </c>
      <c r="C236" s="21"/>
      <c r="D236" s="23" t="s">
        <v>569</v>
      </c>
      <c r="E236" s="22" t="str">
        <f t="shared" si="36"/>
        <v>126</v>
      </c>
      <c r="F236" s="22" t="str">
        <f t="shared" si="37"/>
        <v>20</v>
      </c>
      <c r="G236" s="22" t="str">
        <f t="shared" si="39"/>
        <v>804</v>
      </c>
      <c r="H236" s="22" t="str">
        <f t="shared" si="40"/>
        <v>2</v>
      </c>
      <c r="I236" s="22" t="str">
        <f t="shared" si="46"/>
        <v>20</v>
      </c>
      <c r="J236" s="22" t="str">
        <f t="shared" si="42"/>
        <v>793</v>
      </c>
      <c r="K236" s="22" t="str">
        <f t="shared" si="43"/>
        <v>16</v>
      </c>
      <c r="L236" s="22" t="str">
        <f t="shared" si="45"/>
        <v>0244</v>
      </c>
      <c r="M236" s="18" t="str">
        <f t="shared" si="38"/>
        <v>126 20 804 2 20 793 16 0244</v>
      </c>
    </row>
    <row r="237" spans="1:13" ht="12" thickBot="1">
      <c r="A237" s="32">
        <v>233</v>
      </c>
      <c r="B237" s="24" t="s">
        <v>570</v>
      </c>
      <c r="C237" s="21"/>
      <c r="D237" s="23" t="s">
        <v>571</v>
      </c>
      <c r="E237" s="22" t="str">
        <f t="shared" si="36"/>
        <v>126</v>
      </c>
      <c r="F237" s="22" t="str">
        <f t="shared" si="37"/>
        <v>20</v>
      </c>
      <c r="G237" s="22" t="str">
        <f t="shared" si="39"/>
        <v>804</v>
      </c>
      <c r="H237" s="22" t="str">
        <f t="shared" si="40"/>
        <v>2</v>
      </c>
      <c r="I237" s="22" t="str">
        <f t="shared" si="46"/>
        <v>20</v>
      </c>
      <c r="J237" s="22" t="str">
        <f t="shared" si="42"/>
        <v>793</v>
      </c>
      <c r="K237" s="22" t="str">
        <f t="shared" si="43"/>
        <v>16</v>
      </c>
      <c r="L237" s="22" t="str">
        <f t="shared" si="45"/>
        <v>0245</v>
      </c>
      <c r="M237" s="18" t="str">
        <f t="shared" si="38"/>
        <v>126 20 804 2 20 793 16 0245</v>
      </c>
    </row>
    <row r="238" spans="1:13" ht="12" thickBot="1">
      <c r="A238" s="32">
        <v>234</v>
      </c>
      <c r="B238" s="24" t="s">
        <v>572</v>
      </c>
      <c r="C238" s="21"/>
      <c r="D238" s="23" t="s">
        <v>573</v>
      </c>
      <c r="E238" s="22" t="str">
        <f t="shared" si="36"/>
        <v>126</v>
      </c>
      <c r="F238" s="22" t="str">
        <f t="shared" si="37"/>
        <v>20</v>
      </c>
      <c r="G238" s="22" t="str">
        <f t="shared" si="39"/>
        <v>804</v>
      </c>
      <c r="H238" s="22" t="str">
        <f t="shared" si="40"/>
        <v>2</v>
      </c>
      <c r="I238" s="22" t="str">
        <f t="shared" si="46"/>
        <v>20</v>
      </c>
      <c r="J238" s="22" t="str">
        <f t="shared" si="42"/>
        <v>793</v>
      </c>
      <c r="K238" s="22" t="str">
        <f t="shared" si="43"/>
        <v>16</v>
      </c>
      <c r="L238" s="22" t="str">
        <f t="shared" si="45"/>
        <v>0246</v>
      </c>
      <c r="M238" s="18" t="str">
        <f t="shared" si="38"/>
        <v>126 20 804 2 20 793 16 0246</v>
      </c>
    </row>
    <row r="239" spans="1:13" ht="12" thickBot="1">
      <c r="A239" s="32">
        <v>235</v>
      </c>
      <c r="B239" s="24" t="s">
        <v>574</v>
      </c>
      <c r="C239" s="21"/>
      <c r="D239" s="23" t="s">
        <v>575</v>
      </c>
      <c r="E239" s="22" t="str">
        <f t="shared" si="36"/>
        <v>126</v>
      </c>
      <c r="F239" s="22" t="str">
        <f t="shared" si="37"/>
        <v>20</v>
      </c>
      <c r="G239" s="22" t="str">
        <f t="shared" si="39"/>
        <v>804</v>
      </c>
      <c r="H239" s="22" t="str">
        <f t="shared" si="40"/>
        <v>2</v>
      </c>
      <c r="I239" s="22" t="str">
        <f t="shared" si="46"/>
        <v>20</v>
      </c>
      <c r="J239" s="22" t="str">
        <f t="shared" si="42"/>
        <v>793</v>
      </c>
      <c r="K239" s="22" t="str">
        <f t="shared" si="43"/>
        <v>16</v>
      </c>
      <c r="L239" s="22" t="str">
        <f t="shared" si="45"/>
        <v>0247</v>
      </c>
      <c r="M239" s="18" t="str">
        <f t="shared" si="38"/>
        <v>126 20 804 2 20 793 16 0247</v>
      </c>
    </row>
    <row r="240" spans="1:13" ht="12" thickBot="1">
      <c r="A240" s="32">
        <v>236</v>
      </c>
      <c r="B240" s="21" t="s">
        <v>576</v>
      </c>
      <c r="C240" s="21" t="e">
        <f>Лист1!#REF!</f>
        <v>#REF!</v>
      </c>
      <c r="D240" s="23" t="s">
        <v>577</v>
      </c>
      <c r="E240" s="22" t="str">
        <f t="shared" si="36"/>
        <v>126</v>
      </c>
      <c r="F240" s="22" t="str">
        <f t="shared" si="37"/>
        <v>20</v>
      </c>
      <c r="G240" s="22" t="str">
        <f t="shared" si="39"/>
        <v>804</v>
      </c>
      <c r="H240" s="22" t="str">
        <f t="shared" si="40"/>
        <v>2</v>
      </c>
      <c r="I240" s="22" t="str">
        <f t="shared" si="46"/>
        <v>20</v>
      </c>
      <c r="J240" s="22" t="str">
        <f t="shared" si="42"/>
        <v>793</v>
      </c>
      <c r="K240" s="22" t="str">
        <f t="shared" si="43"/>
        <v>16</v>
      </c>
      <c r="L240" s="22" t="str">
        <f t="shared" si="45"/>
        <v>0248</v>
      </c>
      <c r="M240" s="18" t="str">
        <f t="shared" si="38"/>
        <v>126 20 804 2 20 793 16 0248</v>
      </c>
    </row>
    <row r="241" spans="1:13" ht="12" thickBot="1">
      <c r="A241" s="32">
        <v>237</v>
      </c>
      <c r="B241" s="24" t="s">
        <v>578</v>
      </c>
      <c r="C241" s="21"/>
      <c r="D241" s="23" t="s">
        <v>579</v>
      </c>
      <c r="E241" s="22" t="str">
        <f t="shared" si="36"/>
        <v>126</v>
      </c>
      <c r="F241" s="22" t="str">
        <f t="shared" si="37"/>
        <v>20</v>
      </c>
      <c r="G241" s="22" t="str">
        <f t="shared" si="39"/>
        <v>804</v>
      </c>
      <c r="H241" s="22" t="str">
        <f t="shared" si="40"/>
        <v>2</v>
      </c>
      <c r="I241" s="22" t="str">
        <f t="shared" si="46"/>
        <v>20</v>
      </c>
      <c r="J241" s="22" t="str">
        <f t="shared" si="42"/>
        <v>793</v>
      </c>
      <c r="K241" s="22" t="str">
        <f t="shared" si="43"/>
        <v>16</v>
      </c>
      <c r="L241" s="22" t="str">
        <f t="shared" si="45"/>
        <v>0249</v>
      </c>
      <c r="M241" s="18" t="str">
        <f t="shared" si="38"/>
        <v>126 20 804 2 20 793 16 0249</v>
      </c>
    </row>
    <row r="242" spans="1:13" ht="12" thickBot="1">
      <c r="A242" s="32">
        <v>238</v>
      </c>
      <c r="B242" s="26" t="s">
        <v>580</v>
      </c>
      <c r="C242" s="21"/>
      <c r="D242" s="23" t="s">
        <v>581</v>
      </c>
      <c r="E242" s="22" t="str">
        <f t="shared" si="36"/>
        <v>126</v>
      </c>
      <c r="F242" s="22" t="str">
        <f t="shared" si="37"/>
        <v>20</v>
      </c>
      <c r="G242" s="22" t="str">
        <f t="shared" si="39"/>
        <v>804</v>
      </c>
      <c r="H242" s="22" t="str">
        <f t="shared" si="40"/>
        <v>2</v>
      </c>
      <c r="I242" s="22" t="str">
        <f t="shared" si="46"/>
        <v>20</v>
      </c>
      <c r="J242" s="22" t="str">
        <f t="shared" si="42"/>
        <v>793</v>
      </c>
      <c r="K242" s="22" t="str">
        <f>MID(D242,39,2)</f>
        <v>20</v>
      </c>
      <c r="L242" s="22" t="str">
        <f t="shared" si="45"/>
        <v>0250</v>
      </c>
      <c r="M242" s="18" t="str">
        <f t="shared" si="38"/>
        <v>126 20 804 2 20 793 20 0250</v>
      </c>
    </row>
    <row r="243" spans="1:13" ht="12" thickBot="1">
      <c r="A243" s="32">
        <v>239</v>
      </c>
      <c r="B243" s="27" t="s">
        <v>582</v>
      </c>
      <c r="C243" s="21" t="e">
        <f>Лист1!#REF!</f>
        <v>#REF!</v>
      </c>
      <c r="D243" s="23" t="s">
        <v>583</v>
      </c>
      <c r="E243" s="22" t="str">
        <f t="shared" si="36"/>
        <v>126</v>
      </c>
      <c r="F243" s="22" t="str">
        <f t="shared" si="37"/>
        <v>20</v>
      </c>
      <c r="G243" s="22" t="str">
        <f t="shared" si="39"/>
        <v>804</v>
      </c>
      <c r="H243" s="22" t="str">
        <f t="shared" si="40"/>
        <v>2</v>
      </c>
      <c r="I243" s="22" t="str">
        <f t="shared" si="46"/>
        <v>20</v>
      </c>
      <c r="J243" s="22" t="str">
        <f t="shared" si="42"/>
        <v>793</v>
      </c>
      <c r="K243" s="22" t="str">
        <f>MID(D243,39,2)</f>
        <v>21</v>
      </c>
      <c r="L243" s="22" t="str">
        <f t="shared" si="45"/>
        <v>0251</v>
      </c>
      <c r="M243" s="18" t="str">
        <f t="shared" si="38"/>
        <v>126 20 804 2 20 793 21 0251</v>
      </c>
    </row>
    <row r="244" spans="1:13" ht="12" thickBot="1">
      <c r="A244" s="19">
        <v>240</v>
      </c>
      <c r="B244" s="26" t="s">
        <v>584</v>
      </c>
      <c r="C244" s="21"/>
      <c r="D244" s="23" t="s">
        <v>585</v>
      </c>
      <c r="E244" s="22" t="str">
        <f t="shared" si="36"/>
        <v>126</v>
      </c>
      <c r="F244" s="22" t="str">
        <f t="shared" si="37"/>
        <v>20</v>
      </c>
      <c r="G244" s="22" t="str">
        <f t="shared" si="39"/>
        <v>804</v>
      </c>
      <c r="H244" s="22" t="str">
        <f>MID(D244,22,1)</f>
        <v>2</v>
      </c>
      <c r="I244" s="22" t="str">
        <f>MID(D244,28,2)</f>
        <v>20</v>
      </c>
      <c r="J244" s="22" t="str">
        <f>MID(D244,33,3)</f>
        <v>793</v>
      </c>
      <c r="K244" s="22" t="str">
        <f aca="true" t="shared" si="47" ref="K244:K293">MID(D244,39,2)</f>
        <v>20</v>
      </c>
      <c r="L244" s="22" t="str">
        <f t="shared" si="45"/>
        <v>0252</v>
      </c>
      <c r="M244" s="18" t="str">
        <f t="shared" si="38"/>
        <v>126 20 804 2 20 793 20 0252</v>
      </c>
    </row>
    <row r="245" spans="1:13" ht="12" thickBot="1">
      <c r="A245" s="19">
        <v>241</v>
      </c>
      <c r="B245" s="27" t="s">
        <v>50</v>
      </c>
      <c r="C245" s="21" t="str">
        <f>Лист1!B32</f>
        <v>Відділення № 133 ПАТ «МЕГАБАНК»</v>
      </c>
      <c r="D245" s="23" t="s">
        <v>586</v>
      </c>
      <c r="E245" s="22" t="str">
        <f t="shared" si="36"/>
        <v>126</v>
      </c>
      <c r="F245" s="22" t="str">
        <f t="shared" si="37"/>
        <v>20</v>
      </c>
      <c r="G245" s="22" t="str">
        <f t="shared" si="39"/>
        <v>804</v>
      </c>
      <c r="H245" s="22" t="str">
        <f aca="true" t="shared" si="48" ref="H245:H295">MID(D245,22,1)</f>
        <v>2</v>
      </c>
      <c r="I245" s="22" t="str">
        <f aca="true" t="shared" si="49" ref="I245:I293">MID(D245,28,2)</f>
        <v>20</v>
      </c>
      <c r="J245" s="22" t="str">
        <f aca="true" t="shared" si="50" ref="J245:J293">MID(D245,33,3)</f>
        <v>793</v>
      </c>
      <c r="K245" s="22" t="str">
        <f t="shared" si="47"/>
        <v>20</v>
      </c>
      <c r="L245" s="22" t="str">
        <f t="shared" si="45"/>
        <v>0253</v>
      </c>
      <c r="M245" s="18" t="str">
        <f t="shared" si="38"/>
        <v>126 20 804 2 20 793 20 0253</v>
      </c>
    </row>
    <row r="246" spans="1:13" ht="12" thickBot="1">
      <c r="A246" s="19">
        <v>242</v>
      </c>
      <c r="B246" s="26" t="s">
        <v>587</v>
      </c>
      <c r="C246" s="21"/>
      <c r="D246" s="23" t="s">
        <v>588</v>
      </c>
      <c r="E246" s="22" t="str">
        <f t="shared" si="36"/>
        <v>126</v>
      </c>
      <c r="F246" s="22" t="str">
        <f t="shared" si="37"/>
        <v>20</v>
      </c>
      <c r="G246" s="22" t="str">
        <f t="shared" si="39"/>
        <v>804</v>
      </c>
      <c r="H246" s="22" t="str">
        <f t="shared" si="48"/>
        <v>2</v>
      </c>
      <c r="I246" s="22" t="str">
        <f t="shared" si="49"/>
        <v>20</v>
      </c>
      <c r="J246" s="22" t="str">
        <f t="shared" si="50"/>
        <v>793</v>
      </c>
      <c r="K246" s="22" t="str">
        <f t="shared" si="47"/>
        <v>20</v>
      </c>
      <c r="L246" s="22" t="str">
        <f t="shared" si="45"/>
        <v>0254</v>
      </c>
      <c r="M246" s="18" t="str">
        <f t="shared" si="38"/>
        <v>126 20 804 2 20 793 20 0254</v>
      </c>
    </row>
    <row r="247" spans="1:13" ht="12" thickBot="1">
      <c r="A247" s="19">
        <v>243</v>
      </c>
      <c r="B247" s="26" t="s">
        <v>589</v>
      </c>
      <c r="C247" s="21"/>
      <c r="D247" s="23" t="s">
        <v>590</v>
      </c>
      <c r="E247" s="22" t="str">
        <f t="shared" si="36"/>
        <v>126</v>
      </c>
      <c r="F247" s="22" t="str">
        <f t="shared" si="37"/>
        <v>20</v>
      </c>
      <c r="G247" s="22" t="str">
        <f t="shared" si="39"/>
        <v>804</v>
      </c>
      <c r="H247" s="22" t="str">
        <f t="shared" si="48"/>
        <v>2</v>
      </c>
      <c r="I247" s="22" t="str">
        <f t="shared" si="49"/>
        <v>20</v>
      </c>
      <c r="J247" s="22" t="str">
        <f t="shared" si="50"/>
        <v>793</v>
      </c>
      <c r="K247" s="22" t="str">
        <f t="shared" si="47"/>
        <v>20</v>
      </c>
      <c r="L247" s="22" t="str">
        <f t="shared" si="45"/>
        <v>0255</v>
      </c>
      <c r="M247" s="18" t="str">
        <f t="shared" si="38"/>
        <v>126 20 804 2 20 793 20 0255</v>
      </c>
    </row>
    <row r="248" spans="1:13" ht="11.25">
      <c r="A248" s="64">
        <v>244</v>
      </c>
      <c r="B248" s="33" t="s">
        <v>591</v>
      </c>
      <c r="C248" s="70"/>
      <c r="D248" s="72" t="s">
        <v>592</v>
      </c>
      <c r="E248" s="22" t="str">
        <f>MID(D248,1,3)</f>
        <v>126</v>
      </c>
      <c r="F248" s="22" t="str">
        <f t="shared" si="37"/>
        <v>20</v>
      </c>
      <c r="G248" s="22" t="str">
        <f t="shared" si="39"/>
        <v>804</v>
      </c>
      <c r="H248" s="22" t="str">
        <f t="shared" si="48"/>
        <v>2</v>
      </c>
      <c r="I248" s="22" t="str">
        <f t="shared" si="49"/>
        <v>20</v>
      </c>
      <c r="J248" s="22" t="str">
        <f t="shared" si="50"/>
        <v>793</v>
      </c>
      <c r="K248" s="22" t="str">
        <f t="shared" si="47"/>
        <v>04</v>
      </c>
      <c r="L248" s="22" t="str">
        <f t="shared" si="45"/>
        <v>0256</v>
      </c>
      <c r="M248" s="18" t="str">
        <f t="shared" si="38"/>
        <v>126 20 804 2 20 793 04 0256</v>
      </c>
    </row>
    <row r="249" spans="1:13" ht="15.75" customHeight="1" thickBot="1">
      <c r="A249" s="65"/>
      <c r="B249" s="24" t="s">
        <v>593</v>
      </c>
      <c r="C249" s="71"/>
      <c r="D249" s="73"/>
      <c r="E249" s="22">
        <f t="shared" si="36"/>
      </c>
      <c r="F249" s="22">
        <f t="shared" si="37"/>
      </c>
      <c r="G249" s="22">
        <f t="shared" si="39"/>
      </c>
      <c r="H249" s="22">
        <f t="shared" si="48"/>
      </c>
      <c r="I249" s="22">
        <f t="shared" si="49"/>
      </c>
      <c r="J249" s="22">
        <f t="shared" si="50"/>
      </c>
      <c r="K249" s="22">
        <f t="shared" si="47"/>
      </c>
      <c r="L249" s="22">
        <f t="shared" si="45"/>
      </c>
      <c r="M249" s="18" t="str">
        <f t="shared" si="38"/>
        <v>       </v>
      </c>
    </row>
    <row r="250" spans="1:13" ht="11.25">
      <c r="A250" s="64">
        <v>245</v>
      </c>
      <c r="B250" s="34" t="s">
        <v>594</v>
      </c>
      <c r="C250" s="74" t="e">
        <f>Лист1!#REF!</f>
        <v>#REF!</v>
      </c>
      <c r="D250" s="72" t="s">
        <v>595</v>
      </c>
      <c r="E250" s="22" t="str">
        <f t="shared" si="36"/>
        <v>126</v>
      </c>
      <c r="F250" s="22" t="str">
        <f t="shared" si="37"/>
        <v>20</v>
      </c>
      <c r="G250" s="22" t="str">
        <f t="shared" si="39"/>
        <v>804</v>
      </c>
      <c r="H250" s="22" t="str">
        <f t="shared" si="48"/>
        <v>2</v>
      </c>
      <c r="I250" s="22" t="str">
        <f t="shared" si="49"/>
        <v>20</v>
      </c>
      <c r="J250" s="22" t="str">
        <f t="shared" si="50"/>
        <v>793</v>
      </c>
      <c r="K250" s="22" t="str">
        <f t="shared" si="47"/>
        <v>04</v>
      </c>
      <c r="L250" s="22" t="str">
        <f t="shared" si="45"/>
        <v>0257</v>
      </c>
      <c r="M250" s="18" t="str">
        <f t="shared" si="38"/>
        <v>126 20 804 2 20 793 04 0257</v>
      </c>
    </row>
    <row r="251" spans="1:13" ht="12" thickBot="1">
      <c r="A251" s="65"/>
      <c r="B251" s="21" t="s">
        <v>435</v>
      </c>
      <c r="C251" s="75"/>
      <c r="D251" s="73"/>
      <c r="E251" s="22">
        <f t="shared" si="36"/>
      </c>
      <c r="F251" s="22">
        <f t="shared" si="37"/>
      </c>
      <c r="G251" s="22">
        <f t="shared" si="39"/>
      </c>
      <c r="H251" s="22">
        <f t="shared" si="48"/>
      </c>
      <c r="I251" s="22">
        <f t="shared" si="49"/>
      </c>
      <c r="J251" s="22">
        <f t="shared" si="50"/>
      </c>
      <c r="K251" s="22">
        <f t="shared" si="47"/>
      </c>
      <c r="L251" s="22">
        <f t="shared" si="45"/>
      </c>
      <c r="M251" s="18" t="str">
        <f t="shared" si="38"/>
        <v>       </v>
      </c>
    </row>
    <row r="252" spans="1:13" ht="23.25" thickBot="1">
      <c r="A252" s="19">
        <v>246</v>
      </c>
      <c r="B252" s="35" t="s">
        <v>596</v>
      </c>
      <c r="C252" s="21" t="e">
        <f>Лист1!#REF!</f>
        <v>#REF!</v>
      </c>
      <c r="D252" s="23" t="s">
        <v>597</v>
      </c>
      <c r="E252" s="22" t="str">
        <f t="shared" si="36"/>
        <v>126</v>
      </c>
      <c r="F252" s="22" t="str">
        <f t="shared" si="37"/>
        <v>20</v>
      </c>
      <c r="G252" s="22" t="str">
        <f t="shared" si="39"/>
        <v>804</v>
      </c>
      <c r="H252" s="22" t="str">
        <f t="shared" si="48"/>
        <v>2</v>
      </c>
      <c r="I252" s="22" t="str">
        <f t="shared" si="49"/>
        <v>20</v>
      </c>
      <c r="J252" s="22" t="str">
        <f t="shared" si="50"/>
        <v>793</v>
      </c>
      <c r="K252" s="22" t="str">
        <f t="shared" si="47"/>
        <v>26</v>
      </c>
      <c r="L252" s="22" t="str">
        <f t="shared" si="45"/>
        <v>0258</v>
      </c>
      <c r="M252" s="18" t="str">
        <f t="shared" si="38"/>
        <v>126 20 804 2 20 793 26 0258</v>
      </c>
    </row>
    <row r="253" spans="1:13" ht="12" thickBot="1">
      <c r="A253" s="19">
        <v>247</v>
      </c>
      <c r="B253" s="23" t="s">
        <v>64</v>
      </c>
      <c r="C253" s="21" t="str">
        <f>Лист1!B33</f>
        <v>Відділення № 136 ПАТ «МЕГАБАНК»</v>
      </c>
      <c r="D253" s="23" t="s">
        <v>598</v>
      </c>
      <c r="E253" s="22" t="str">
        <f t="shared" si="36"/>
        <v>126</v>
      </c>
      <c r="F253" s="22" t="str">
        <f t="shared" si="37"/>
        <v>20</v>
      </c>
      <c r="G253" s="22" t="str">
        <f t="shared" si="39"/>
        <v>804</v>
      </c>
      <c r="H253" s="22" t="str">
        <f t="shared" si="48"/>
        <v>2</v>
      </c>
      <c r="I253" s="22" t="str">
        <f t="shared" si="49"/>
        <v>20</v>
      </c>
      <c r="J253" s="22" t="str">
        <f t="shared" si="50"/>
        <v>793</v>
      </c>
      <c r="K253" s="22" t="str">
        <f t="shared" si="47"/>
        <v>20</v>
      </c>
      <c r="L253" s="22" t="str">
        <f t="shared" si="45"/>
        <v>0259</v>
      </c>
      <c r="M253" s="18" t="str">
        <f t="shared" si="38"/>
        <v>126 20 804 2 20 793 20 0259</v>
      </c>
    </row>
    <row r="254" spans="1:13" ht="12" thickBot="1">
      <c r="A254" s="19">
        <v>248</v>
      </c>
      <c r="B254" s="23" t="s">
        <v>69</v>
      </c>
      <c r="C254" s="21" t="str">
        <f>Лист1!B34</f>
        <v>Відділення № 137 ПАТ «МЕГАБАНК»</v>
      </c>
      <c r="D254" s="23" t="s">
        <v>599</v>
      </c>
      <c r="E254" s="22" t="str">
        <f t="shared" si="36"/>
        <v>126</v>
      </c>
      <c r="F254" s="22" t="str">
        <f t="shared" si="37"/>
        <v>20</v>
      </c>
      <c r="G254" s="22" t="str">
        <f t="shared" si="39"/>
        <v>804</v>
      </c>
      <c r="H254" s="22" t="str">
        <f t="shared" si="48"/>
        <v>2</v>
      </c>
      <c r="I254" s="22" t="str">
        <f t="shared" si="49"/>
        <v>20</v>
      </c>
      <c r="J254" s="22" t="str">
        <f t="shared" si="50"/>
        <v>793</v>
      </c>
      <c r="K254" s="22" t="str">
        <f t="shared" si="47"/>
        <v>20</v>
      </c>
      <c r="L254" s="22" t="str">
        <f t="shared" si="45"/>
        <v>0260</v>
      </c>
      <c r="M254" s="18" t="str">
        <f t="shared" si="38"/>
        <v>126 20 804 2 20 793 20 0260</v>
      </c>
    </row>
    <row r="255" spans="1:13" ht="12" thickBot="1">
      <c r="A255" s="19">
        <v>249</v>
      </c>
      <c r="B255" s="23" t="s">
        <v>65</v>
      </c>
      <c r="C255" s="21" t="str">
        <f>Лист1!B35</f>
        <v>Відділення № 138 ПАТ «МЕГАБАНК»</v>
      </c>
      <c r="D255" s="23" t="s">
        <v>600</v>
      </c>
      <c r="E255" s="22" t="str">
        <f t="shared" si="36"/>
        <v>126</v>
      </c>
      <c r="F255" s="22" t="str">
        <f t="shared" si="37"/>
        <v>20</v>
      </c>
      <c r="G255" s="22" t="str">
        <f t="shared" si="39"/>
        <v>804</v>
      </c>
      <c r="H255" s="22" t="str">
        <f t="shared" si="48"/>
        <v>2</v>
      </c>
      <c r="I255" s="22" t="str">
        <f t="shared" si="49"/>
        <v>20</v>
      </c>
      <c r="J255" s="22" t="str">
        <f t="shared" si="50"/>
        <v>793</v>
      </c>
      <c r="K255" s="22" t="str">
        <f t="shared" si="47"/>
        <v>20</v>
      </c>
      <c r="L255" s="22" t="str">
        <f t="shared" si="45"/>
        <v>0261</v>
      </c>
      <c r="M255" s="18" t="str">
        <f t="shared" si="38"/>
        <v>126 20 804 2 20 793 20 0261</v>
      </c>
    </row>
    <row r="256" spans="1:13" ht="12" thickBot="1">
      <c r="A256" s="19">
        <v>250</v>
      </c>
      <c r="B256" s="23" t="s">
        <v>66</v>
      </c>
      <c r="C256" s="21" t="str">
        <f>Лист1!B36</f>
        <v>Відділення № 139 ПАТ «МЕГАБАНК»</v>
      </c>
      <c r="D256" s="23" t="s">
        <v>601</v>
      </c>
      <c r="E256" s="22" t="str">
        <f t="shared" si="36"/>
        <v>126</v>
      </c>
      <c r="F256" s="22" t="str">
        <f t="shared" si="37"/>
        <v>20</v>
      </c>
      <c r="G256" s="22" t="str">
        <f t="shared" si="39"/>
        <v>804</v>
      </c>
      <c r="H256" s="22" t="str">
        <f t="shared" si="48"/>
        <v>2</v>
      </c>
      <c r="I256" s="22" t="str">
        <f t="shared" si="49"/>
        <v>20</v>
      </c>
      <c r="J256" s="22" t="str">
        <f t="shared" si="50"/>
        <v>793</v>
      </c>
      <c r="K256" s="22" t="str">
        <f t="shared" si="47"/>
        <v>20</v>
      </c>
      <c r="L256" s="22" t="str">
        <f t="shared" si="45"/>
        <v>0262</v>
      </c>
      <c r="M256" s="18" t="str">
        <f t="shared" si="38"/>
        <v>126 20 804 2 20 793 20 0262</v>
      </c>
    </row>
    <row r="257" spans="1:13" ht="12" thickBot="1">
      <c r="A257" s="19">
        <v>251</v>
      </c>
      <c r="B257" s="23" t="s">
        <v>602</v>
      </c>
      <c r="C257" s="21" t="e">
        <f>Лист1!#REF!</f>
        <v>#REF!</v>
      </c>
      <c r="D257" s="23" t="s">
        <v>603</v>
      </c>
      <c r="E257" s="22" t="str">
        <f t="shared" si="36"/>
        <v>126</v>
      </c>
      <c r="F257" s="22" t="str">
        <f t="shared" si="37"/>
        <v>20</v>
      </c>
      <c r="G257" s="22" t="str">
        <f t="shared" si="39"/>
        <v>804</v>
      </c>
      <c r="H257" s="22" t="str">
        <f t="shared" si="48"/>
        <v>2</v>
      </c>
      <c r="I257" s="22" t="str">
        <f t="shared" si="49"/>
        <v>20</v>
      </c>
      <c r="J257" s="22" t="str">
        <f t="shared" si="50"/>
        <v>793</v>
      </c>
      <c r="K257" s="22" t="str">
        <f t="shared" si="47"/>
        <v>20</v>
      </c>
      <c r="L257" s="22" t="str">
        <f t="shared" si="45"/>
        <v>0263</v>
      </c>
      <c r="M257" s="18" t="str">
        <f t="shared" si="38"/>
        <v>126 20 804 2 20 793 20 0263</v>
      </c>
    </row>
    <row r="258" spans="1:13" ht="12" thickBot="1">
      <c r="A258" s="19">
        <v>252</v>
      </c>
      <c r="B258" s="23" t="s">
        <v>604</v>
      </c>
      <c r="C258" s="21" t="str">
        <f>Лист1!B37</f>
        <v>Відділення № 141 ПАТ "МЕГАБАНК"</v>
      </c>
      <c r="D258" s="23" t="s">
        <v>605</v>
      </c>
      <c r="E258" s="22" t="str">
        <f t="shared" si="36"/>
        <v>126</v>
      </c>
      <c r="F258" s="22" t="str">
        <f t="shared" si="37"/>
        <v>20</v>
      </c>
      <c r="G258" s="22" t="str">
        <f t="shared" si="39"/>
        <v>804</v>
      </c>
      <c r="H258" s="22" t="str">
        <f t="shared" si="48"/>
        <v>2</v>
      </c>
      <c r="I258" s="22" t="str">
        <f t="shared" si="49"/>
        <v>20</v>
      </c>
      <c r="J258" s="22" t="str">
        <f t="shared" si="50"/>
        <v>793</v>
      </c>
      <c r="K258" s="22" t="str">
        <f t="shared" si="47"/>
        <v>20</v>
      </c>
      <c r="L258" s="22" t="str">
        <f t="shared" si="45"/>
        <v>0264</v>
      </c>
      <c r="M258" s="18" t="str">
        <f t="shared" si="38"/>
        <v>126 20 804 2 20 793 20 0264</v>
      </c>
    </row>
    <row r="259" spans="1:13" ht="12" thickBot="1">
      <c r="A259" s="19">
        <v>253</v>
      </c>
      <c r="B259" s="23" t="s">
        <v>606</v>
      </c>
      <c r="C259" s="21" t="str">
        <f>Лист1!B38</f>
        <v>Відділення № 142 ПАТ "МЕГАБАНК"</v>
      </c>
      <c r="D259" s="23" t="s">
        <v>607</v>
      </c>
      <c r="E259" s="22" t="str">
        <f t="shared" si="36"/>
        <v>126</v>
      </c>
      <c r="F259" s="22" t="str">
        <f t="shared" si="37"/>
        <v>20</v>
      </c>
      <c r="G259" s="22" t="str">
        <f t="shared" si="39"/>
        <v>804</v>
      </c>
      <c r="H259" s="22" t="str">
        <f t="shared" si="48"/>
        <v>2</v>
      </c>
      <c r="I259" s="22" t="str">
        <f t="shared" si="49"/>
        <v>20</v>
      </c>
      <c r="J259" s="22" t="str">
        <f t="shared" si="50"/>
        <v>793</v>
      </c>
      <c r="K259" s="22" t="str">
        <f t="shared" si="47"/>
        <v>20</v>
      </c>
      <c r="L259" s="22" t="str">
        <f t="shared" si="45"/>
        <v>0265</v>
      </c>
      <c r="M259" s="18" t="str">
        <f t="shared" si="38"/>
        <v>126 20 804 2 20 793 20 0265</v>
      </c>
    </row>
    <row r="260" spans="1:13" ht="12" thickBot="1">
      <c r="A260" s="19">
        <v>254</v>
      </c>
      <c r="B260" s="23" t="s">
        <v>608</v>
      </c>
      <c r="C260" s="21" t="str">
        <f>Лист1!B39</f>
        <v>Відділення № 143 ПАТ "МЕГАБАНК"</v>
      </c>
      <c r="D260" s="23" t="s">
        <v>609</v>
      </c>
      <c r="E260" s="22" t="str">
        <f aca="true" t="shared" si="51" ref="E260:E297">MID(D260,1,3)</f>
        <v>126</v>
      </c>
      <c r="F260" s="22" t="str">
        <f aca="true" t="shared" si="52" ref="F260:F295">MID(D260,8,2)</f>
        <v>20</v>
      </c>
      <c r="G260" s="22" t="str">
        <f t="shared" si="39"/>
        <v>804</v>
      </c>
      <c r="H260" s="22" t="str">
        <f t="shared" si="48"/>
        <v>2</v>
      </c>
      <c r="I260" s="22" t="str">
        <f t="shared" si="49"/>
        <v>20</v>
      </c>
      <c r="J260" s="22" t="str">
        <f t="shared" si="50"/>
        <v>793</v>
      </c>
      <c r="K260" s="22" t="str">
        <f t="shared" si="47"/>
        <v>20</v>
      </c>
      <c r="L260" s="22" t="str">
        <f t="shared" si="45"/>
        <v>0266</v>
      </c>
      <c r="M260" s="18" t="str">
        <f aca="true" t="shared" si="53" ref="M260:M296">E260&amp;" "&amp;F260&amp;" "&amp;G260&amp;" "&amp;H260&amp;" "&amp;I260&amp;" "&amp;J260&amp;" "&amp;K260&amp;" "&amp;L260</f>
        <v>126 20 804 2 20 793 20 0266</v>
      </c>
    </row>
    <row r="261" spans="1:13" ht="12" thickBot="1">
      <c r="A261" s="19">
        <v>255</v>
      </c>
      <c r="B261" s="23" t="s">
        <v>610</v>
      </c>
      <c r="C261" s="21" t="e">
        <f>Лист1!#REF!</f>
        <v>#REF!</v>
      </c>
      <c r="D261" s="23" t="s">
        <v>611</v>
      </c>
      <c r="E261" s="22" t="str">
        <f t="shared" si="51"/>
        <v>126</v>
      </c>
      <c r="F261" s="22" t="str">
        <f t="shared" si="52"/>
        <v>20</v>
      </c>
      <c r="G261" s="22" t="str">
        <f t="shared" si="39"/>
        <v>804</v>
      </c>
      <c r="H261" s="22" t="str">
        <f t="shared" si="48"/>
        <v>2</v>
      </c>
      <c r="I261" s="22" t="str">
        <f t="shared" si="49"/>
        <v>20</v>
      </c>
      <c r="J261" s="22" t="str">
        <f t="shared" si="50"/>
        <v>793</v>
      </c>
      <c r="K261" s="22" t="str">
        <f t="shared" si="47"/>
        <v>20</v>
      </c>
      <c r="L261" s="22" t="str">
        <f t="shared" si="45"/>
        <v>0267</v>
      </c>
      <c r="M261" s="18" t="str">
        <f t="shared" si="53"/>
        <v>126 20 804 2 20 793 20 0267</v>
      </c>
    </row>
    <row r="262" spans="1:13" ht="12" thickBot="1">
      <c r="A262" s="19">
        <v>256</v>
      </c>
      <c r="B262" s="23" t="s">
        <v>612</v>
      </c>
      <c r="C262" s="21" t="str">
        <f>Лист1!B40</f>
        <v>Відділення № 145 ПАТ "МЕГАБАНК"</v>
      </c>
      <c r="D262" s="23" t="s">
        <v>613</v>
      </c>
      <c r="E262" s="22" t="str">
        <f t="shared" si="51"/>
        <v>126</v>
      </c>
      <c r="F262" s="22" t="str">
        <f t="shared" si="52"/>
        <v>20</v>
      </c>
      <c r="G262" s="22" t="str">
        <f t="shared" si="39"/>
        <v>804</v>
      </c>
      <c r="H262" s="22" t="str">
        <f t="shared" si="48"/>
        <v>2</v>
      </c>
      <c r="I262" s="22" t="str">
        <f t="shared" si="49"/>
        <v>20</v>
      </c>
      <c r="J262" s="22" t="str">
        <f t="shared" si="50"/>
        <v>793</v>
      </c>
      <c r="K262" s="22" t="str">
        <f t="shared" si="47"/>
        <v>20</v>
      </c>
      <c r="L262" s="22" t="str">
        <f t="shared" si="45"/>
        <v>0268</v>
      </c>
      <c r="M262" s="18" t="str">
        <f t="shared" si="53"/>
        <v>126 20 804 2 20 793 20 0268</v>
      </c>
    </row>
    <row r="263" spans="1:13" ht="12" thickBot="1">
      <c r="A263" s="19">
        <v>257</v>
      </c>
      <c r="B263" s="23" t="s">
        <v>56</v>
      </c>
      <c r="C263" s="21" t="e">
        <f>Лист1!#REF!</f>
        <v>#REF!</v>
      </c>
      <c r="D263" s="23" t="s">
        <v>614</v>
      </c>
      <c r="E263" s="22" t="str">
        <f t="shared" si="51"/>
        <v>126</v>
      </c>
      <c r="F263" s="22" t="str">
        <f t="shared" si="52"/>
        <v>20</v>
      </c>
      <c r="G263" s="22" t="str">
        <f t="shared" si="39"/>
        <v>804</v>
      </c>
      <c r="H263" s="22" t="str">
        <f t="shared" si="48"/>
        <v>2</v>
      </c>
      <c r="I263" s="22" t="str">
        <f t="shared" si="49"/>
        <v>20</v>
      </c>
      <c r="J263" s="22" t="str">
        <f t="shared" si="50"/>
        <v>793</v>
      </c>
      <c r="K263" s="22" t="str">
        <f t="shared" si="47"/>
        <v>20</v>
      </c>
      <c r="L263" s="22" t="str">
        <f t="shared" si="45"/>
        <v>0269</v>
      </c>
      <c r="M263" s="18" t="str">
        <f t="shared" si="53"/>
        <v>126 20 804 2 20 793 20 0269</v>
      </c>
    </row>
    <row r="264" spans="1:13" ht="12" thickBot="1">
      <c r="A264" s="19">
        <v>258</v>
      </c>
      <c r="B264" s="25" t="s">
        <v>615</v>
      </c>
      <c r="C264" s="21"/>
      <c r="D264" s="23" t="s">
        <v>616</v>
      </c>
      <c r="E264" s="22" t="str">
        <f t="shared" si="51"/>
        <v>126</v>
      </c>
      <c r="F264" s="22" t="str">
        <f t="shared" si="52"/>
        <v>20</v>
      </c>
      <c r="G264" s="22" t="str">
        <f t="shared" si="39"/>
        <v>804</v>
      </c>
      <c r="H264" s="22" t="str">
        <f t="shared" si="48"/>
        <v>2</v>
      </c>
      <c r="I264" s="22" t="str">
        <f t="shared" si="49"/>
        <v>20</v>
      </c>
      <c r="J264" s="22" t="str">
        <f t="shared" si="50"/>
        <v>793</v>
      </c>
      <c r="K264" s="22" t="str">
        <f t="shared" si="47"/>
        <v>20</v>
      </c>
      <c r="L264" s="22" t="str">
        <f t="shared" si="45"/>
        <v>0270</v>
      </c>
      <c r="M264" s="18" t="str">
        <f t="shared" si="53"/>
        <v>126 20 804 2 20 793 20 0270</v>
      </c>
    </row>
    <row r="265" spans="1:13" ht="12" thickBot="1">
      <c r="A265" s="19">
        <v>259</v>
      </c>
      <c r="B265" s="23" t="s">
        <v>57</v>
      </c>
      <c r="C265" s="21" t="e">
        <f>Лист1!#REF!</f>
        <v>#REF!</v>
      </c>
      <c r="D265" s="23" t="s">
        <v>617</v>
      </c>
      <c r="E265" s="22" t="str">
        <f t="shared" si="51"/>
        <v>126</v>
      </c>
      <c r="F265" s="22" t="str">
        <f t="shared" si="52"/>
        <v>20</v>
      </c>
      <c r="G265" s="22" t="str">
        <f t="shared" si="39"/>
        <v>804</v>
      </c>
      <c r="H265" s="22" t="str">
        <f t="shared" si="48"/>
        <v>2</v>
      </c>
      <c r="I265" s="22" t="str">
        <f t="shared" si="49"/>
        <v>20</v>
      </c>
      <c r="J265" s="22" t="str">
        <f t="shared" si="50"/>
        <v>793</v>
      </c>
      <c r="K265" s="22" t="str">
        <f t="shared" si="47"/>
        <v>20</v>
      </c>
      <c r="L265" s="22" t="str">
        <f t="shared" si="45"/>
        <v>0271</v>
      </c>
      <c r="M265" s="18" t="str">
        <f t="shared" si="53"/>
        <v>126 20 804 2 20 793 20 0271</v>
      </c>
    </row>
    <row r="266" spans="1:13" ht="12" thickBot="1">
      <c r="A266" s="19">
        <v>260</v>
      </c>
      <c r="B266" s="25" t="s">
        <v>618</v>
      </c>
      <c r="C266" s="21"/>
      <c r="D266" s="23" t="s">
        <v>619</v>
      </c>
      <c r="E266" s="22" t="str">
        <f t="shared" si="51"/>
        <v>126</v>
      </c>
      <c r="F266" s="22" t="str">
        <f t="shared" si="52"/>
        <v>20</v>
      </c>
      <c r="G266" s="22" t="str">
        <f t="shared" si="39"/>
        <v>804</v>
      </c>
      <c r="H266" s="22" t="str">
        <f t="shared" si="48"/>
        <v>2</v>
      </c>
      <c r="I266" s="22" t="str">
        <f t="shared" si="49"/>
        <v>20</v>
      </c>
      <c r="J266" s="22" t="str">
        <f t="shared" si="50"/>
        <v>793</v>
      </c>
      <c r="K266" s="22" t="str">
        <f t="shared" si="47"/>
        <v>20</v>
      </c>
      <c r="L266" s="22" t="str">
        <f t="shared" si="45"/>
        <v>0272</v>
      </c>
      <c r="M266" s="18" t="str">
        <f t="shared" si="53"/>
        <v>126 20 804 2 20 793 20 0272</v>
      </c>
    </row>
    <row r="267" spans="1:13" ht="23.25" thickBot="1">
      <c r="A267" s="19">
        <v>261</v>
      </c>
      <c r="B267" s="25" t="s">
        <v>620</v>
      </c>
      <c r="C267" s="21"/>
      <c r="D267" s="23" t="s">
        <v>621</v>
      </c>
      <c r="E267" s="22" t="str">
        <f t="shared" si="51"/>
        <v>126</v>
      </c>
      <c r="F267" s="22" t="str">
        <f t="shared" si="52"/>
        <v>20</v>
      </c>
      <c r="G267" s="22" t="str">
        <f aca="true" t="shared" si="54" ref="G267:G295">MID(D267,14,3)</f>
        <v>804</v>
      </c>
      <c r="H267" s="22" t="str">
        <f t="shared" si="48"/>
        <v>2</v>
      </c>
      <c r="I267" s="22" t="str">
        <f t="shared" si="49"/>
        <v>20</v>
      </c>
      <c r="J267" s="22" t="str">
        <f t="shared" si="50"/>
        <v>793</v>
      </c>
      <c r="K267" s="22" t="str">
        <f t="shared" si="47"/>
        <v>15</v>
      </c>
      <c r="L267" s="22" t="str">
        <f t="shared" si="45"/>
        <v>0273</v>
      </c>
      <c r="M267" s="18" t="str">
        <f t="shared" si="53"/>
        <v>126 20 804 2 20 793 15 0273</v>
      </c>
    </row>
    <row r="268" spans="1:13" ht="23.25" thickBot="1">
      <c r="A268" s="19">
        <v>262</v>
      </c>
      <c r="B268" s="23" t="s">
        <v>622</v>
      </c>
      <c r="C268" s="21" t="e">
        <f>Лист1!#REF!</f>
        <v>#REF!</v>
      </c>
      <c r="D268" s="23" t="s">
        <v>623</v>
      </c>
      <c r="E268" s="22" t="str">
        <f t="shared" si="51"/>
        <v>126</v>
      </c>
      <c r="F268" s="22" t="str">
        <f t="shared" si="52"/>
        <v>20</v>
      </c>
      <c r="G268" s="22" t="str">
        <f t="shared" si="54"/>
        <v>804</v>
      </c>
      <c r="H268" s="22" t="str">
        <f t="shared" si="48"/>
        <v>2</v>
      </c>
      <c r="I268" s="22" t="str">
        <f t="shared" si="49"/>
        <v>20</v>
      </c>
      <c r="J268" s="22" t="str">
        <f t="shared" si="50"/>
        <v>793</v>
      </c>
      <c r="K268" s="22" t="str">
        <f t="shared" si="47"/>
        <v>19</v>
      </c>
      <c r="L268" s="22" t="str">
        <f t="shared" si="45"/>
        <v>0274</v>
      </c>
      <c r="M268" s="18" t="str">
        <f t="shared" si="53"/>
        <v>126 20 804 2 20 793 19 0274</v>
      </c>
    </row>
    <row r="269" spans="1:13" ht="23.25" thickBot="1">
      <c r="A269" s="19">
        <v>263</v>
      </c>
      <c r="B269" s="25" t="s">
        <v>624</v>
      </c>
      <c r="C269" s="21"/>
      <c r="D269" s="23" t="s">
        <v>625</v>
      </c>
      <c r="E269" s="22" t="str">
        <f t="shared" si="51"/>
        <v>126</v>
      </c>
      <c r="F269" s="22" t="str">
        <f t="shared" si="52"/>
        <v>20</v>
      </c>
      <c r="G269" s="22" t="str">
        <f t="shared" si="54"/>
        <v>804</v>
      </c>
      <c r="H269" s="22" t="str">
        <f t="shared" si="48"/>
        <v>2</v>
      </c>
      <c r="I269" s="22" t="str">
        <f t="shared" si="49"/>
        <v>20</v>
      </c>
      <c r="J269" s="22" t="str">
        <f t="shared" si="50"/>
        <v>793</v>
      </c>
      <c r="K269" s="22" t="str">
        <f t="shared" si="47"/>
        <v>26</v>
      </c>
      <c r="L269" s="22" t="str">
        <f t="shared" si="45"/>
        <v>0275</v>
      </c>
      <c r="M269" s="18" t="str">
        <f t="shared" si="53"/>
        <v>126 20 804 2 20 793 26 0275</v>
      </c>
    </row>
    <row r="270" spans="1:13" ht="23.25" thickBot="1">
      <c r="A270" s="19">
        <v>264</v>
      </c>
      <c r="B270" s="23" t="s">
        <v>626</v>
      </c>
      <c r="C270" s="21" t="e">
        <f>Лист1!#REF!</f>
        <v>#REF!</v>
      </c>
      <c r="D270" s="23" t="s">
        <v>627</v>
      </c>
      <c r="E270" s="22" t="str">
        <f t="shared" si="51"/>
        <v>126</v>
      </c>
      <c r="F270" s="22" t="str">
        <f t="shared" si="52"/>
        <v>20</v>
      </c>
      <c r="G270" s="22" t="str">
        <f t="shared" si="54"/>
        <v>804</v>
      </c>
      <c r="H270" s="22" t="str">
        <f t="shared" si="48"/>
        <v>2</v>
      </c>
      <c r="I270" s="22" t="str">
        <f t="shared" si="49"/>
        <v>20</v>
      </c>
      <c r="J270" s="22" t="str">
        <f t="shared" si="50"/>
        <v>793</v>
      </c>
      <c r="K270" s="22" t="str">
        <f t="shared" si="47"/>
        <v>26</v>
      </c>
      <c r="L270" s="22" t="str">
        <f t="shared" si="45"/>
        <v>0276</v>
      </c>
      <c r="M270" s="18" t="str">
        <f t="shared" si="53"/>
        <v>126 20 804 2 20 793 26 0276</v>
      </c>
    </row>
    <row r="271" spans="1:13" ht="23.25" thickBot="1">
      <c r="A271" s="19">
        <v>265</v>
      </c>
      <c r="B271" s="23" t="s">
        <v>628</v>
      </c>
      <c r="C271" s="21" t="e">
        <f>Лист1!#REF!</f>
        <v>#REF!</v>
      </c>
      <c r="D271" s="23" t="s">
        <v>629</v>
      </c>
      <c r="E271" s="22" t="str">
        <f t="shared" si="51"/>
        <v>126</v>
      </c>
      <c r="F271" s="22" t="str">
        <f t="shared" si="52"/>
        <v>20</v>
      </c>
      <c r="G271" s="22" t="str">
        <f t="shared" si="54"/>
        <v>804</v>
      </c>
      <c r="H271" s="22" t="str">
        <f t="shared" si="48"/>
        <v>2</v>
      </c>
      <c r="I271" s="22" t="str">
        <f t="shared" si="49"/>
        <v>20</v>
      </c>
      <c r="J271" s="22" t="str">
        <f t="shared" si="50"/>
        <v>793</v>
      </c>
      <c r="K271" s="22" t="str">
        <f t="shared" si="47"/>
        <v>01</v>
      </c>
      <c r="L271" s="22" t="str">
        <f t="shared" si="45"/>
        <v>0277</v>
      </c>
      <c r="M271" s="18" t="str">
        <f t="shared" si="53"/>
        <v>126 20 804 2 20 793 01 0277</v>
      </c>
    </row>
    <row r="272" spans="1:13" ht="23.25" thickBot="1">
      <c r="A272" s="19">
        <v>266</v>
      </c>
      <c r="B272" s="23" t="s">
        <v>630</v>
      </c>
      <c r="C272" s="21" t="e">
        <f>Лист1!#REF!</f>
        <v>#REF!</v>
      </c>
      <c r="D272" s="23" t="s">
        <v>631</v>
      </c>
      <c r="E272" s="22" t="str">
        <f t="shared" si="51"/>
        <v>126</v>
      </c>
      <c r="F272" s="22" t="str">
        <f t="shared" si="52"/>
        <v>20</v>
      </c>
      <c r="G272" s="22" t="str">
        <f t="shared" si="54"/>
        <v>804</v>
      </c>
      <c r="H272" s="22" t="str">
        <f t="shared" si="48"/>
        <v>2</v>
      </c>
      <c r="I272" s="22" t="str">
        <f t="shared" si="49"/>
        <v>20</v>
      </c>
      <c r="J272" s="22" t="str">
        <f t="shared" si="50"/>
        <v>793</v>
      </c>
      <c r="K272" s="22" t="str">
        <f t="shared" si="47"/>
        <v>16</v>
      </c>
      <c r="L272" s="22" t="str">
        <f t="shared" si="45"/>
        <v>0278</v>
      </c>
      <c r="M272" s="18" t="str">
        <f t="shared" si="53"/>
        <v>126 20 804 2 20 793 16 0278</v>
      </c>
    </row>
    <row r="273" spans="1:13" ht="23.25" thickBot="1">
      <c r="A273" s="19">
        <v>267</v>
      </c>
      <c r="B273" s="25" t="s">
        <v>632</v>
      </c>
      <c r="C273" s="21"/>
      <c r="D273" s="23" t="s">
        <v>633</v>
      </c>
      <c r="E273" s="22" t="str">
        <f t="shared" si="51"/>
        <v>126</v>
      </c>
      <c r="F273" s="22" t="str">
        <f t="shared" si="52"/>
        <v>20</v>
      </c>
      <c r="G273" s="22" t="str">
        <f t="shared" si="54"/>
        <v>804</v>
      </c>
      <c r="H273" s="22" t="str">
        <f t="shared" si="48"/>
        <v>2</v>
      </c>
      <c r="I273" s="22" t="str">
        <f t="shared" si="49"/>
        <v>20</v>
      </c>
      <c r="J273" s="22" t="str">
        <f t="shared" si="50"/>
        <v>793</v>
      </c>
      <c r="K273" s="22" t="str">
        <f t="shared" si="47"/>
        <v>26</v>
      </c>
      <c r="L273" s="22" t="str">
        <f t="shared" si="45"/>
        <v>0279</v>
      </c>
      <c r="M273" s="18" t="str">
        <f t="shared" si="53"/>
        <v>126 20 804 2 20 793 26 0279</v>
      </c>
    </row>
    <row r="274" spans="1:13" ht="23.25" thickBot="1">
      <c r="A274" s="19">
        <v>268</v>
      </c>
      <c r="B274" s="25" t="s">
        <v>634</v>
      </c>
      <c r="C274" s="21"/>
      <c r="D274" s="23" t="s">
        <v>635</v>
      </c>
      <c r="E274" s="22" t="str">
        <f t="shared" si="51"/>
        <v>126</v>
      </c>
      <c r="F274" s="22" t="str">
        <f t="shared" si="52"/>
        <v>20</v>
      </c>
      <c r="G274" s="22" t="str">
        <f t="shared" si="54"/>
        <v>804</v>
      </c>
      <c r="H274" s="22" t="str">
        <f t="shared" si="48"/>
        <v>2</v>
      </c>
      <c r="I274" s="22" t="str">
        <f t="shared" si="49"/>
        <v>20</v>
      </c>
      <c r="J274" s="22" t="str">
        <f t="shared" si="50"/>
        <v>793</v>
      </c>
      <c r="K274" s="22" t="str">
        <f t="shared" si="47"/>
        <v>26</v>
      </c>
      <c r="L274" s="22" t="str">
        <f t="shared" si="45"/>
        <v>0280</v>
      </c>
      <c r="M274" s="18" t="str">
        <f t="shared" si="53"/>
        <v>126 20 804 2 20 793 26 0280</v>
      </c>
    </row>
    <row r="275" spans="1:13" ht="23.25" thickBot="1">
      <c r="A275" s="19">
        <v>269</v>
      </c>
      <c r="B275" s="23" t="s">
        <v>636</v>
      </c>
      <c r="C275" s="21" t="e">
        <f>Лист1!#REF!</f>
        <v>#REF!</v>
      </c>
      <c r="D275" s="23" t="s">
        <v>637</v>
      </c>
      <c r="E275" s="22" t="str">
        <f t="shared" si="51"/>
        <v>126</v>
      </c>
      <c r="F275" s="22" t="str">
        <f t="shared" si="52"/>
        <v>20</v>
      </c>
      <c r="G275" s="22" t="str">
        <f t="shared" si="54"/>
        <v>804</v>
      </c>
      <c r="H275" s="22" t="str">
        <f t="shared" si="48"/>
        <v>2</v>
      </c>
      <c r="I275" s="22" t="str">
        <f t="shared" si="49"/>
        <v>20</v>
      </c>
      <c r="J275" s="22" t="str">
        <f t="shared" si="50"/>
        <v>793</v>
      </c>
      <c r="K275" s="22" t="str">
        <f t="shared" si="47"/>
        <v>26</v>
      </c>
      <c r="L275" s="22" t="str">
        <f t="shared" si="45"/>
        <v>0281</v>
      </c>
      <c r="M275" s="18" t="str">
        <f t="shared" si="53"/>
        <v>126 20 804 2 20 793 26 0281</v>
      </c>
    </row>
    <row r="276" spans="1:12" ht="23.25" thickBot="1">
      <c r="A276" s="36">
        <v>269</v>
      </c>
      <c r="B276" s="37" t="s">
        <v>638</v>
      </c>
      <c r="C276" s="21"/>
      <c r="D276" s="38" t="s">
        <v>639</v>
      </c>
      <c r="E276" s="22"/>
      <c r="F276" s="22"/>
      <c r="G276" s="22"/>
      <c r="H276" s="22"/>
      <c r="I276" s="22"/>
      <c r="J276" s="22"/>
      <c r="K276" s="22"/>
      <c r="L276" s="22"/>
    </row>
    <row r="277" spans="1:13" ht="23.25" thickBot="1">
      <c r="A277" s="19">
        <v>270</v>
      </c>
      <c r="B277" s="25" t="s">
        <v>640</v>
      </c>
      <c r="C277" s="21"/>
      <c r="D277" s="23" t="s">
        <v>641</v>
      </c>
      <c r="E277" s="22" t="str">
        <f t="shared" si="51"/>
        <v>126</v>
      </c>
      <c r="F277" s="22" t="str">
        <f t="shared" si="52"/>
        <v>20</v>
      </c>
      <c r="G277" s="22" t="str">
        <f t="shared" si="54"/>
        <v>804</v>
      </c>
      <c r="H277" s="22" t="str">
        <f t="shared" si="48"/>
        <v>2</v>
      </c>
      <c r="I277" s="22" t="str">
        <f t="shared" si="49"/>
        <v>20</v>
      </c>
      <c r="J277" s="22" t="str">
        <f t="shared" si="50"/>
        <v>793</v>
      </c>
      <c r="K277" s="22" t="str">
        <f t="shared" si="47"/>
        <v>26</v>
      </c>
      <c r="L277" s="22" t="str">
        <f t="shared" si="45"/>
        <v>0282</v>
      </c>
      <c r="M277" s="18" t="str">
        <f t="shared" si="53"/>
        <v>126 20 804 2 20 793 26 0282</v>
      </c>
    </row>
    <row r="278" spans="1:13" ht="23.25" thickBot="1">
      <c r="A278" s="19">
        <v>271</v>
      </c>
      <c r="B278" s="25" t="s">
        <v>642</v>
      </c>
      <c r="C278" s="21"/>
      <c r="D278" s="23" t="s">
        <v>643</v>
      </c>
      <c r="E278" s="22" t="str">
        <f t="shared" si="51"/>
        <v>126</v>
      </c>
      <c r="F278" s="22" t="str">
        <f t="shared" si="52"/>
        <v>20</v>
      </c>
      <c r="G278" s="22" t="str">
        <f t="shared" si="54"/>
        <v>804</v>
      </c>
      <c r="H278" s="22" t="str">
        <f t="shared" si="48"/>
        <v>2</v>
      </c>
      <c r="I278" s="22" t="str">
        <f t="shared" si="49"/>
        <v>20</v>
      </c>
      <c r="J278" s="22" t="str">
        <f t="shared" si="50"/>
        <v>793</v>
      </c>
      <c r="K278" s="22" t="str">
        <f t="shared" si="47"/>
        <v>03</v>
      </c>
      <c r="L278" s="22" t="str">
        <f t="shared" si="45"/>
        <v>0283</v>
      </c>
      <c r="M278" s="18" t="str">
        <f t="shared" si="53"/>
        <v>126 20 804 2 20 793 03 0283</v>
      </c>
    </row>
    <row r="279" spans="1:13" ht="23.25" thickBot="1">
      <c r="A279" s="19">
        <v>272</v>
      </c>
      <c r="B279" s="23" t="s">
        <v>644</v>
      </c>
      <c r="C279" s="21" t="e">
        <f>Лист1!#REF!</f>
        <v>#REF!</v>
      </c>
      <c r="D279" s="23" t="s">
        <v>645</v>
      </c>
      <c r="E279" s="22" t="str">
        <f t="shared" si="51"/>
        <v>126</v>
      </c>
      <c r="F279" s="22" t="str">
        <f t="shared" si="52"/>
        <v>20</v>
      </c>
      <c r="G279" s="22" t="str">
        <f t="shared" si="54"/>
        <v>804</v>
      </c>
      <c r="H279" s="22" t="str">
        <f t="shared" si="48"/>
        <v>2</v>
      </c>
      <c r="I279" s="22" t="str">
        <f t="shared" si="49"/>
        <v>20</v>
      </c>
      <c r="J279" s="22" t="str">
        <f t="shared" si="50"/>
        <v>793</v>
      </c>
      <c r="K279" s="22" t="str">
        <f t="shared" si="47"/>
        <v>24</v>
      </c>
      <c r="L279" s="22" t="str">
        <f t="shared" si="45"/>
        <v>0284</v>
      </c>
      <c r="M279" s="18" t="str">
        <f t="shared" si="53"/>
        <v>126 20 804 2 20 793 24 0284</v>
      </c>
    </row>
    <row r="280" spans="1:13" ht="12" thickBot="1">
      <c r="A280" s="19">
        <v>273</v>
      </c>
      <c r="B280" s="23" t="s">
        <v>646</v>
      </c>
      <c r="C280" s="21" t="e">
        <f>Лист1!#REF!</f>
        <v>#REF!</v>
      </c>
      <c r="D280" s="23" t="s">
        <v>647</v>
      </c>
      <c r="E280" s="22" t="str">
        <f t="shared" si="51"/>
        <v>126</v>
      </c>
      <c r="F280" s="22" t="str">
        <f t="shared" si="52"/>
        <v>20</v>
      </c>
      <c r="G280" s="22" t="str">
        <f t="shared" si="54"/>
        <v>804</v>
      </c>
      <c r="H280" s="22" t="str">
        <f t="shared" si="48"/>
        <v>2</v>
      </c>
      <c r="I280" s="22" t="str">
        <f t="shared" si="49"/>
        <v>20</v>
      </c>
      <c r="J280" s="22" t="str">
        <f t="shared" si="50"/>
        <v>793</v>
      </c>
      <c r="K280" s="22" t="str">
        <f t="shared" si="47"/>
        <v>04</v>
      </c>
      <c r="L280" s="22" t="str">
        <f t="shared" si="45"/>
        <v>0285</v>
      </c>
      <c r="M280" s="18" t="str">
        <f t="shared" si="53"/>
        <v>126 20 804 2 20 793 04 0285</v>
      </c>
    </row>
    <row r="281" spans="1:13" ht="23.25" thickBot="1">
      <c r="A281" s="19">
        <v>274</v>
      </c>
      <c r="B281" s="25" t="s">
        <v>648</v>
      </c>
      <c r="C281" s="21"/>
      <c r="D281" s="23" t="s">
        <v>649</v>
      </c>
      <c r="E281" s="22" t="str">
        <f t="shared" si="51"/>
        <v>126</v>
      </c>
      <c r="F281" s="22" t="str">
        <f t="shared" si="52"/>
        <v>20</v>
      </c>
      <c r="G281" s="22" t="str">
        <f t="shared" si="54"/>
        <v>804</v>
      </c>
      <c r="H281" s="22" t="str">
        <f t="shared" si="48"/>
        <v>2</v>
      </c>
      <c r="I281" s="22" t="str">
        <f t="shared" si="49"/>
        <v>20</v>
      </c>
      <c r="J281" s="22" t="str">
        <f t="shared" si="50"/>
        <v>793</v>
      </c>
      <c r="K281" s="22" t="str">
        <f t="shared" si="47"/>
        <v>14</v>
      </c>
      <c r="L281" s="22" t="str">
        <f t="shared" si="45"/>
        <v>0286</v>
      </c>
      <c r="M281" s="18" t="str">
        <f t="shared" si="53"/>
        <v>126 20 804 2 20 793 14 0286</v>
      </c>
    </row>
    <row r="282" spans="1:13" ht="23.25" thickBot="1">
      <c r="A282" s="19">
        <v>275</v>
      </c>
      <c r="B282" s="23" t="s">
        <v>650</v>
      </c>
      <c r="C282" s="21" t="e">
        <f>Лист1!#REF!</f>
        <v>#REF!</v>
      </c>
      <c r="D282" s="23" t="s">
        <v>651</v>
      </c>
      <c r="E282" s="22" t="str">
        <f t="shared" si="51"/>
        <v>126</v>
      </c>
      <c r="F282" s="22" t="str">
        <f t="shared" si="52"/>
        <v>20</v>
      </c>
      <c r="G282" s="22" t="str">
        <f t="shared" si="54"/>
        <v>804</v>
      </c>
      <c r="H282" s="22" t="str">
        <f t="shared" si="48"/>
        <v>2</v>
      </c>
      <c r="I282" s="22" t="str">
        <f t="shared" si="49"/>
        <v>20</v>
      </c>
      <c r="J282" s="22" t="str">
        <f t="shared" si="50"/>
        <v>793</v>
      </c>
      <c r="K282" s="22" t="str">
        <f t="shared" si="47"/>
        <v>18</v>
      </c>
      <c r="L282" s="22" t="str">
        <f t="shared" si="45"/>
        <v>0287</v>
      </c>
      <c r="M282" s="18" t="str">
        <f t="shared" si="53"/>
        <v>126 20 804 2 20 793 18 0287</v>
      </c>
    </row>
    <row r="283" spans="1:13" ht="12" thickBot="1">
      <c r="A283" s="19">
        <v>276</v>
      </c>
      <c r="B283" s="23" t="s">
        <v>73</v>
      </c>
      <c r="C283" s="21" t="e">
        <f>Лист1!#REF!</f>
        <v>#REF!</v>
      </c>
      <c r="D283" s="23" t="s">
        <v>652</v>
      </c>
      <c r="E283" s="22" t="str">
        <f t="shared" si="51"/>
        <v>126</v>
      </c>
      <c r="F283" s="22" t="str">
        <f t="shared" si="52"/>
        <v>20</v>
      </c>
      <c r="G283" s="22" t="str">
        <f t="shared" si="54"/>
        <v>804</v>
      </c>
      <c r="H283" s="22" t="str">
        <f t="shared" si="48"/>
        <v>2</v>
      </c>
      <c r="I283" s="22" t="str">
        <f t="shared" si="49"/>
        <v>20</v>
      </c>
      <c r="J283" s="22" t="str">
        <f t="shared" si="50"/>
        <v>793</v>
      </c>
      <c r="K283" s="22" t="str">
        <f t="shared" si="47"/>
        <v>20</v>
      </c>
      <c r="L283" s="22" t="str">
        <f t="shared" si="45"/>
        <v>0288</v>
      </c>
      <c r="M283" s="18" t="str">
        <f t="shared" si="53"/>
        <v>126 20 804 2 20 793 20 0288</v>
      </c>
    </row>
    <row r="284" spans="1:13" ht="23.25" thickBot="1">
      <c r="A284" s="19">
        <v>277</v>
      </c>
      <c r="B284" s="25" t="s">
        <v>653</v>
      </c>
      <c r="C284" s="21"/>
      <c r="D284" s="23" t="s">
        <v>654</v>
      </c>
      <c r="E284" s="22" t="str">
        <f t="shared" si="51"/>
        <v>126</v>
      </c>
      <c r="F284" s="22" t="str">
        <f t="shared" si="52"/>
        <v>20</v>
      </c>
      <c r="G284" s="22" t="str">
        <f t="shared" si="54"/>
        <v>804</v>
      </c>
      <c r="H284" s="22" t="str">
        <f t="shared" si="48"/>
        <v>2</v>
      </c>
      <c r="I284" s="22" t="str">
        <f t="shared" si="49"/>
        <v>20</v>
      </c>
      <c r="J284" s="22" t="str">
        <f t="shared" si="50"/>
        <v>793</v>
      </c>
      <c r="K284" s="22" t="str">
        <f t="shared" si="47"/>
        <v>19</v>
      </c>
      <c r="L284" s="22" t="str">
        <f t="shared" si="45"/>
        <v>0289</v>
      </c>
      <c r="M284" s="18" t="str">
        <f t="shared" si="53"/>
        <v>126 20 804 2 20 793 19 0289</v>
      </c>
    </row>
    <row r="285" spans="1:12" ht="23.25" thickBot="1">
      <c r="A285" s="39">
        <v>278</v>
      </c>
      <c r="B285" s="40" t="s">
        <v>655</v>
      </c>
      <c r="C285" s="21"/>
      <c r="D285" s="41" t="s">
        <v>656</v>
      </c>
      <c r="E285" s="22"/>
      <c r="F285" s="22"/>
      <c r="G285" s="22"/>
      <c r="H285" s="22"/>
      <c r="I285" s="22"/>
      <c r="J285" s="22"/>
      <c r="K285" s="22"/>
      <c r="L285" s="22"/>
    </row>
    <row r="286" spans="1:13" ht="23.25" thickBot="1">
      <c r="A286" s="19">
        <v>278</v>
      </c>
      <c r="B286" s="25" t="s">
        <v>657</v>
      </c>
      <c r="C286" s="21"/>
      <c r="D286" s="23" t="s">
        <v>658</v>
      </c>
      <c r="E286" s="22" t="str">
        <f t="shared" si="51"/>
        <v>126</v>
      </c>
      <c r="F286" s="22" t="str">
        <f t="shared" si="52"/>
        <v>20</v>
      </c>
      <c r="G286" s="22" t="str">
        <f t="shared" si="54"/>
        <v>804</v>
      </c>
      <c r="H286" s="22" t="str">
        <f t="shared" si="48"/>
        <v>2</v>
      </c>
      <c r="I286" s="22" t="str">
        <f t="shared" si="49"/>
        <v>20</v>
      </c>
      <c r="J286" s="22" t="str">
        <f t="shared" si="50"/>
        <v>793</v>
      </c>
      <c r="K286" s="22" t="str">
        <f t="shared" si="47"/>
        <v>26</v>
      </c>
      <c r="L286" s="22" t="str">
        <f t="shared" si="45"/>
        <v>0291</v>
      </c>
      <c r="M286" s="18" t="str">
        <f t="shared" si="53"/>
        <v>126 20 804 2 20 793 26 0291</v>
      </c>
    </row>
    <row r="287" spans="1:13" ht="23.25" thickBot="1">
      <c r="A287" s="19">
        <v>279</v>
      </c>
      <c r="B287" s="23" t="s">
        <v>659</v>
      </c>
      <c r="C287" s="21" t="e">
        <f>Лист1!#REF!</f>
        <v>#REF!</v>
      </c>
      <c r="D287" s="23" t="s">
        <v>660</v>
      </c>
      <c r="E287" s="22" t="str">
        <f t="shared" si="51"/>
        <v>126</v>
      </c>
      <c r="F287" s="22" t="str">
        <f t="shared" si="52"/>
        <v>20</v>
      </c>
      <c r="G287" s="22" t="str">
        <f t="shared" si="54"/>
        <v>804</v>
      </c>
      <c r="H287" s="22" t="str">
        <f t="shared" si="48"/>
        <v>2</v>
      </c>
      <c r="I287" s="22" t="str">
        <f t="shared" si="49"/>
        <v>20</v>
      </c>
      <c r="J287" s="22" t="str">
        <f t="shared" si="50"/>
        <v>793</v>
      </c>
      <c r="K287" s="22" t="str">
        <f t="shared" si="47"/>
        <v>18</v>
      </c>
      <c r="L287" s="22" t="str">
        <f t="shared" si="45"/>
        <v>0292</v>
      </c>
      <c r="M287" s="18" t="str">
        <f t="shared" si="53"/>
        <v>126 20 804 2 20 793 18 0292</v>
      </c>
    </row>
    <row r="288" spans="1:13" ht="23.25" thickBot="1">
      <c r="A288" s="19">
        <v>280</v>
      </c>
      <c r="B288" s="23" t="s">
        <v>661</v>
      </c>
      <c r="C288" s="21" t="e">
        <f>Лист1!#REF!</f>
        <v>#REF!</v>
      </c>
      <c r="D288" s="23" t="s">
        <v>662</v>
      </c>
      <c r="E288" s="22" t="str">
        <f t="shared" si="51"/>
        <v>126</v>
      </c>
      <c r="F288" s="22" t="str">
        <f t="shared" si="52"/>
        <v>20</v>
      </c>
      <c r="G288" s="22" t="str">
        <f t="shared" si="54"/>
        <v>804</v>
      </c>
      <c r="H288" s="22" t="str">
        <f t="shared" si="48"/>
        <v>2</v>
      </c>
      <c r="I288" s="22" t="str">
        <f t="shared" si="49"/>
        <v>20</v>
      </c>
      <c r="J288" s="22" t="str">
        <f t="shared" si="50"/>
        <v>793</v>
      </c>
      <c r="K288" s="22" t="str">
        <f t="shared" si="47"/>
        <v>18</v>
      </c>
      <c r="L288" s="22" t="str">
        <f t="shared" si="45"/>
        <v>0293</v>
      </c>
      <c r="M288" s="18" t="str">
        <f t="shared" si="53"/>
        <v>126 20 804 2 20 793 18 0293</v>
      </c>
    </row>
    <row r="289" spans="1:12" ht="23.25" thickBot="1">
      <c r="A289" s="36">
        <v>281</v>
      </c>
      <c r="B289" s="37" t="s">
        <v>663</v>
      </c>
      <c r="C289" s="21"/>
      <c r="D289" s="38" t="s">
        <v>664</v>
      </c>
      <c r="E289" s="22"/>
      <c r="F289" s="22"/>
      <c r="G289" s="22"/>
      <c r="H289" s="22"/>
      <c r="I289" s="22"/>
      <c r="J289" s="22"/>
      <c r="K289" s="22"/>
      <c r="L289" s="22"/>
    </row>
    <row r="290" spans="1:13" ht="23.25" thickBot="1">
      <c r="A290" s="19">
        <v>281</v>
      </c>
      <c r="B290" s="23" t="s">
        <v>665</v>
      </c>
      <c r="C290" s="21" t="e">
        <f>Лист1!#REF!</f>
        <v>#REF!</v>
      </c>
      <c r="D290" s="23" t="s">
        <v>666</v>
      </c>
      <c r="E290" s="22" t="str">
        <f t="shared" si="51"/>
        <v>126</v>
      </c>
      <c r="F290" s="22" t="str">
        <f t="shared" si="52"/>
        <v>20</v>
      </c>
      <c r="G290" s="22" t="str">
        <f t="shared" si="54"/>
        <v>804</v>
      </c>
      <c r="H290" s="22" t="str">
        <f t="shared" si="48"/>
        <v>2</v>
      </c>
      <c r="I290" s="22" t="str">
        <f t="shared" si="49"/>
        <v>20</v>
      </c>
      <c r="J290" s="22" t="str">
        <f t="shared" si="50"/>
        <v>793</v>
      </c>
      <c r="K290" s="22" t="str">
        <f t="shared" si="47"/>
        <v>07</v>
      </c>
      <c r="L290" s="22" t="str">
        <f t="shared" si="45"/>
        <v>0290</v>
      </c>
      <c r="M290" s="18" t="str">
        <f t="shared" si="53"/>
        <v>126 20 804 2 20 793 07 0290</v>
      </c>
    </row>
    <row r="291" spans="1:13" ht="23.25" thickBot="1">
      <c r="A291" s="19">
        <v>282</v>
      </c>
      <c r="B291" s="23" t="s">
        <v>667</v>
      </c>
      <c r="C291" s="21" t="e">
        <f>Лист1!#REF!</f>
        <v>#REF!</v>
      </c>
      <c r="D291" s="23" t="s">
        <v>668</v>
      </c>
      <c r="E291" s="22" t="str">
        <f t="shared" si="51"/>
        <v>126</v>
      </c>
      <c r="F291" s="22" t="str">
        <f t="shared" si="52"/>
        <v>20</v>
      </c>
      <c r="G291" s="22" t="str">
        <f t="shared" si="54"/>
        <v>804</v>
      </c>
      <c r="H291" s="22" t="str">
        <f t="shared" si="48"/>
        <v>2</v>
      </c>
      <c r="I291" s="22" t="str">
        <f t="shared" si="49"/>
        <v>20</v>
      </c>
      <c r="J291" s="22" t="str">
        <f t="shared" si="50"/>
        <v>793</v>
      </c>
      <c r="K291" s="22" t="str">
        <f t="shared" si="47"/>
        <v>18</v>
      </c>
      <c r="L291" s="22" t="str">
        <f t="shared" si="45"/>
        <v>0294</v>
      </c>
      <c r="M291" s="18" t="str">
        <f t="shared" si="53"/>
        <v>126 20 804 2 20 793 18 0294</v>
      </c>
    </row>
    <row r="292" spans="1:13" ht="23.25" thickBot="1">
      <c r="A292" s="19">
        <v>283</v>
      </c>
      <c r="B292" s="23" t="s">
        <v>669</v>
      </c>
      <c r="C292" s="21" t="e">
        <f>Лист1!#REF!</f>
        <v>#REF!</v>
      </c>
      <c r="D292" s="23" t="s">
        <v>670</v>
      </c>
      <c r="E292" s="22" t="str">
        <f t="shared" si="51"/>
        <v>126</v>
      </c>
      <c r="F292" s="22" t="str">
        <f t="shared" si="52"/>
        <v>20</v>
      </c>
      <c r="G292" s="22" t="str">
        <f t="shared" si="54"/>
        <v>804</v>
      </c>
      <c r="H292" s="22" t="str">
        <f t="shared" si="48"/>
        <v>2</v>
      </c>
      <c r="I292" s="22" t="str">
        <f t="shared" si="49"/>
        <v>20</v>
      </c>
      <c r="J292" s="22" t="str">
        <f t="shared" si="50"/>
        <v>793</v>
      </c>
      <c r="K292" s="22" t="str">
        <f t="shared" si="47"/>
        <v>16</v>
      </c>
      <c r="L292" s="22" t="str">
        <f t="shared" si="45"/>
        <v>0295</v>
      </c>
      <c r="M292" s="18" t="str">
        <f t="shared" si="53"/>
        <v>126 20 804 2 20 793 16 0295</v>
      </c>
    </row>
    <row r="293" spans="1:13" ht="23.25" thickBot="1">
      <c r="A293" s="19">
        <v>284</v>
      </c>
      <c r="B293" s="25" t="s">
        <v>671</v>
      </c>
      <c r="C293" s="21"/>
      <c r="D293" s="23" t="s">
        <v>672</v>
      </c>
      <c r="E293" s="22" t="str">
        <f t="shared" si="51"/>
        <v>126</v>
      </c>
      <c r="F293" s="22" t="str">
        <f t="shared" si="52"/>
        <v>20</v>
      </c>
      <c r="G293" s="22" t="str">
        <f t="shared" si="54"/>
        <v>804</v>
      </c>
      <c r="H293" s="22" t="str">
        <f t="shared" si="48"/>
        <v>2</v>
      </c>
      <c r="I293" s="22" t="str">
        <f t="shared" si="49"/>
        <v>20</v>
      </c>
      <c r="J293" s="22" t="str">
        <f t="shared" si="50"/>
        <v>793</v>
      </c>
      <c r="K293" s="22" t="str">
        <f t="shared" si="47"/>
        <v>15</v>
      </c>
      <c r="L293" s="22" t="str">
        <f t="shared" si="45"/>
        <v>0296</v>
      </c>
      <c r="M293" s="18" t="str">
        <f t="shared" si="53"/>
        <v>126 20 804 2 20 793 15 0296</v>
      </c>
    </row>
    <row r="294" spans="1:13" ht="12" thickBot="1">
      <c r="A294" s="19">
        <v>285</v>
      </c>
      <c r="B294" s="23" t="s">
        <v>673</v>
      </c>
      <c r="C294" s="21" t="e">
        <f>Лист1!#REF!</f>
        <v>#REF!</v>
      </c>
      <c r="D294" s="23" t="s">
        <v>674</v>
      </c>
      <c r="E294" s="22" t="str">
        <f t="shared" si="51"/>
        <v>126</v>
      </c>
      <c r="F294" s="22" t="str">
        <f t="shared" si="52"/>
        <v>20</v>
      </c>
      <c r="G294" s="22" t="str">
        <f t="shared" si="54"/>
        <v>804</v>
      </c>
      <c r="H294" s="22" t="str">
        <f t="shared" si="48"/>
        <v>2</v>
      </c>
      <c r="I294" s="22" t="str">
        <f>MID(D294,29,2)</f>
        <v>20</v>
      </c>
      <c r="J294" s="22" t="str">
        <f>MID(D294,34,3)</f>
        <v>793</v>
      </c>
      <c r="K294" s="22" t="str">
        <f>MID(D294,40,2)</f>
        <v>20</v>
      </c>
      <c r="L294" s="22" t="str">
        <f>MID(D294,46,4)</f>
        <v>0297</v>
      </c>
      <c r="M294" s="18" t="str">
        <f t="shared" si="53"/>
        <v>126 20 804 2 20 793 20 0297</v>
      </c>
    </row>
    <row r="295" spans="1:13" ht="12" thickBot="1">
      <c r="A295" s="39">
        <v>286</v>
      </c>
      <c r="B295" s="42" t="s">
        <v>675</v>
      </c>
      <c r="C295" s="21" t="str">
        <f>Лист1!B41</f>
        <v>Відділення № 152 ПАТ «МЕГАБАНК»</v>
      </c>
      <c r="D295" s="42" t="s">
        <v>676</v>
      </c>
      <c r="E295" s="22" t="str">
        <f t="shared" si="51"/>
        <v>126</v>
      </c>
      <c r="F295" s="22" t="str">
        <f t="shared" si="52"/>
        <v>20</v>
      </c>
      <c r="G295" s="22" t="str">
        <f t="shared" si="54"/>
        <v>804</v>
      </c>
      <c r="H295" s="22" t="str">
        <f t="shared" si="48"/>
        <v>2</v>
      </c>
      <c r="I295" s="22" t="str">
        <f>MID(D295,30,2)</f>
        <v>20</v>
      </c>
      <c r="J295" s="22" t="str">
        <f>MID(D295,35,3)</f>
        <v>793</v>
      </c>
      <c r="K295" s="22" t="str">
        <f>MID(D295,41,2)</f>
        <v>20</v>
      </c>
      <c r="L295" s="22" t="str">
        <f>MID(D295,46,4)</f>
        <v>0298</v>
      </c>
      <c r="M295" s="18" t="str">
        <f t="shared" si="53"/>
        <v>126 20 804 2 20 793 20 0298</v>
      </c>
    </row>
    <row r="296" spans="1:13" ht="12" thickBot="1">
      <c r="A296" s="19">
        <v>287</v>
      </c>
      <c r="B296" s="23" t="s">
        <v>677</v>
      </c>
      <c r="C296" s="21" t="str">
        <f>Лист1!B42</f>
        <v>Відділення № 153 ПАТ «МЕГАБАНК»</v>
      </c>
      <c r="D296" s="23" t="s">
        <v>678</v>
      </c>
      <c r="E296" s="22" t="str">
        <f t="shared" si="51"/>
        <v>126</v>
      </c>
      <c r="F296" s="22" t="str">
        <f>MID(D296,7,2)</f>
        <v>20</v>
      </c>
      <c r="G296" s="22" t="str">
        <f>MID(D296,13,3)</f>
        <v>804</v>
      </c>
      <c r="H296" s="22" t="str">
        <f>MID(D296,20,1)</f>
        <v>2</v>
      </c>
      <c r="I296" s="22" t="str">
        <f>MID(D296,26,2)</f>
        <v>20</v>
      </c>
      <c r="J296" s="22" t="str">
        <f>MID(D296,32,3)</f>
        <v>793</v>
      </c>
      <c r="K296" s="22" t="str">
        <f>MID(D296,38,2)</f>
        <v>20</v>
      </c>
      <c r="L296" s="22" t="str">
        <f>MID(D296,43,4)</f>
        <v>0299</v>
      </c>
      <c r="M296" s="18" t="str">
        <f t="shared" si="53"/>
        <v>126 20 804 2 20 793 20 0299</v>
      </c>
    </row>
    <row r="297" spans="1:13" ht="12" thickBot="1">
      <c r="A297" s="20">
        <v>288</v>
      </c>
      <c r="B297" s="23" t="s">
        <v>679</v>
      </c>
      <c r="C297" s="21" t="e">
        <f>Лист1!#REF!</f>
        <v>#REF!</v>
      </c>
      <c r="D297" s="42" t="s">
        <v>680</v>
      </c>
      <c r="E297" s="22" t="str">
        <f t="shared" si="51"/>
        <v>126</v>
      </c>
      <c r="F297" s="22" t="str">
        <f>MID(D297,11,2)</f>
        <v>20</v>
      </c>
      <c r="G297" s="22" t="str">
        <f>MID(D297,17,3)</f>
        <v>804</v>
      </c>
      <c r="H297" s="22" t="str">
        <f>MID(D297,25,1)</f>
        <v>1</v>
      </c>
      <c r="I297" s="22" t="str">
        <f>MID(D297,33,2)</f>
        <v>26</v>
      </c>
      <c r="J297" s="22" t="str">
        <f>MID(D297,41,3)</f>
        <v>951</v>
      </c>
      <c r="K297" s="22" t="str">
        <f>MID(D297,50,2)</f>
        <v>00</v>
      </c>
      <c r="L297" s="22" t="str">
        <f>MID(D297,56,4)</f>
        <v>0000</v>
      </c>
      <c r="M297" s="18" t="str">
        <f>E297&amp;" "&amp;F297&amp;" "&amp;G297&amp;" "&amp;H297&amp;" "&amp;I297&amp;" "&amp;J297&amp;" "&amp;K297&amp;" "&amp;L297</f>
        <v>126 20 804 1 26 951 00 0000</v>
      </c>
    </row>
    <row r="298" spans="1:13" ht="12" thickBot="1">
      <c r="A298" s="20">
        <v>289</v>
      </c>
      <c r="B298" s="23" t="s">
        <v>4</v>
      </c>
      <c r="C298" s="21" t="e">
        <f>Лист1!#REF!</f>
        <v>#REF!</v>
      </c>
      <c r="D298" s="23" t="s">
        <v>681</v>
      </c>
      <c r="E298" s="22" t="str">
        <f>MID(D298,1,3)</f>
        <v>126</v>
      </c>
      <c r="F298" s="22" t="str">
        <f>MID(D298,12,2)</f>
        <v>20</v>
      </c>
      <c r="G298" s="22" t="str">
        <f>MID(D298,17,3)</f>
        <v>804</v>
      </c>
      <c r="H298" s="22" t="str">
        <f>MID(D298,24,1)</f>
        <v>0</v>
      </c>
      <c r="I298" s="22" t="str">
        <f>MID(D298,31,2)</f>
        <v>20</v>
      </c>
      <c r="J298" s="22" t="str">
        <f>MID(D298,37,3)</f>
        <v>793</v>
      </c>
      <c r="K298" s="22" t="str">
        <f>MID(D298,44,2)</f>
        <v>00</v>
      </c>
      <c r="L298" s="22" t="str">
        <f>MID(D298,50,4)</f>
        <v>0000</v>
      </c>
      <c r="M298" s="18" t="str">
        <f>E298&amp;" "&amp;F298&amp;" "&amp;G298&amp;" "&amp;H298&amp;" "&amp;I298&amp;" "&amp;J298&amp;" "&amp;K298&amp;" "&amp;L298</f>
        <v>126 20 804 0 20 793 00 0000</v>
      </c>
    </row>
    <row r="299" spans="1:5" ht="22.5">
      <c r="A299" s="43">
        <f>A298+1</f>
        <v>290</v>
      </c>
      <c r="B299" s="44" t="s">
        <v>52</v>
      </c>
      <c r="C299" s="45" t="s">
        <v>684</v>
      </c>
      <c r="D299" s="46" t="e">
        <f>VLOOKUP(B299,Лист2!$C:$M,11,0)</f>
        <v>#N/A</v>
      </c>
      <c r="E299" s="10"/>
    </row>
    <row r="300" spans="1:5" ht="22.5">
      <c r="A300" s="43">
        <f>A299+1</f>
        <v>291</v>
      </c>
      <c r="B300" s="44" t="s">
        <v>53</v>
      </c>
      <c r="C300" s="45" t="s">
        <v>685</v>
      </c>
      <c r="D300" s="13" t="e">
        <f>VLOOKUP(B300,Лист2!$C:$M,11,0)</f>
        <v>#N/A</v>
      </c>
      <c r="E300" s="11">
        <v>38574</v>
      </c>
    </row>
  </sheetData>
  <sheetProtection/>
  <mergeCells count="12">
    <mergeCell ref="A248:A249"/>
    <mergeCell ref="C248:C249"/>
    <mergeCell ref="D248:D249"/>
    <mergeCell ref="A250:A251"/>
    <mergeCell ref="C250:C251"/>
    <mergeCell ref="D250:D251"/>
    <mergeCell ref="B1:B2"/>
    <mergeCell ref="C1:C2"/>
    <mergeCell ref="A117:A118"/>
    <mergeCell ref="B117:B118"/>
    <mergeCell ref="A168:A169"/>
    <mergeCell ref="D168:D1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KorobkaMN</dc:creator>
  <cp:keywords/>
  <dc:description/>
  <cp:lastModifiedBy>Душкіна Алла Василівна</cp:lastModifiedBy>
  <cp:lastPrinted>2018-05-29T14:18:11Z</cp:lastPrinted>
  <dcterms:created xsi:type="dcterms:W3CDTF">2013-03-14T07:12:39Z</dcterms:created>
  <dcterms:modified xsi:type="dcterms:W3CDTF">2020-03-24T14:18:47Z</dcterms:modified>
  <cp:category/>
  <cp:version/>
  <cp:contentType/>
  <cp:contentStatus/>
</cp:coreProperties>
</file>